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dovlzs\Desktop\04_Pirkimui_VE3\"/>
    </mc:Choice>
  </mc:AlternateContent>
  <xr:revisionPtr revIDLastSave="0" documentId="13_ncr:1_{57BD2481-81B3-4F24-A10E-BC15FB09E99D}" xr6:coauthVersionLast="47" xr6:coauthVersionMax="47" xr10:uidLastSave="{00000000-0000-0000-0000-000000000000}"/>
  <bookViews>
    <workbookView xWindow="-120" yWindow="-120" windowWidth="29040" windowHeight="15720" xr2:uid="{00000000-000D-0000-FFFF-FFFF00000000}"/>
  </bookViews>
  <sheets>
    <sheet name="110 kV Žiniaraštis_Projektuot." sheetId="17" r:id="rId1"/>
    <sheet name="Pagalbinis" sheetId="13" state="hidden" r:id="rId2"/>
  </sheets>
  <definedNames>
    <definedName name="_xlnm._FilterDatabase" localSheetId="0"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2" i="17" l="1"/>
  <c r="H53" i="17"/>
  <c r="I145" i="17"/>
  <c r="I146" i="17"/>
  <c r="I147" i="17"/>
  <c r="I148" i="17"/>
  <c r="I149" i="17"/>
  <c r="I144" i="17"/>
  <c r="H143" i="17"/>
  <c r="I142" i="17"/>
  <c r="H141" i="17"/>
  <c r="I140" i="17"/>
  <c r="I139" i="17"/>
  <c r="H138" i="17"/>
  <c r="I135" i="17"/>
  <c r="I136" i="17"/>
  <c r="I137" i="17"/>
  <c r="I134" i="17"/>
  <c r="H133" i="17"/>
  <c r="I131" i="17"/>
  <c r="I130" i="17"/>
  <c r="H129" i="17"/>
  <c r="I128" i="17"/>
  <c r="H127" i="17"/>
  <c r="I126" i="17"/>
  <c r="I125" i="17"/>
  <c r="H124" i="17"/>
  <c r="I122" i="17"/>
  <c r="H121" i="17"/>
  <c r="H118" i="17"/>
  <c r="I120" i="17"/>
  <c r="I119" i="17"/>
  <c r="I117" i="17"/>
  <c r="H116" i="17"/>
  <c r="I115" i="17"/>
  <c r="H114" i="17"/>
  <c r="I98" i="17"/>
  <c r="I99" i="17"/>
  <c r="I100" i="17"/>
  <c r="I101" i="17"/>
  <c r="I102" i="17"/>
  <c r="I103" i="17"/>
  <c r="I104" i="17"/>
  <c r="I105" i="17"/>
  <c r="I106" i="17"/>
  <c r="I107" i="17"/>
  <c r="I108" i="17"/>
  <c r="I109" i="17"/>
  <c r="I110" i="17"/>
  <c r="I111" i="17"/>
  <c r="I112" i="17"/>
  <c r="I113" i="17"/>
  <c r="I97" i="17"/>
  <c r="H96" i="17"/>
  <c r="I93" i="17"/>
  <c r="I94" i="17"/>
  <c r="I92" i="17"/>
  <c r="H91" i="17"/>
  <c r="I84" i="17"/>
  <c r="I85" i="17"/>
  <c r="I86" i="17"/>
  <c r="I87" i="17"/>
  <c r="I88" i="17"/>
  <c r="I89" i="17"/>
  <c r="I90" i="17"/>
  <c r="I83" i="17"/>
  <c r="I55" i="17"/>
  <c r="I56" i="17"/>
  <c r="I57" i="17"/>
  <c r="I58" i="17"/>
  <c r="I59" i="17"/>
  <c r="I60" i="17"/>
  <c r="I61" i="17"/>
  <c r="I62" i="17"/>
  <c r="I63" i="17"/>
  <c r="I64" i="17"/>
  <c r="I65" i="17"/>
  <c r="I66" i="17"/>
  <c r="I67" i="17"/>
  <c r="I68" i="17"/>
  <c r="I69" i="17"/>
  <c r="I70" i="17"/>
  <c r="I71" i="17"/>
  <c r="I72" i="17"/>
  <c r="I73" i="17"/>
  <c r="I74" i="17"/>
  <c r="I75" i="17"/>
  <c r="I76" i="17"/>
  <c r="I77" i="17"/>
  <c r="I78" i="17"/>
  <c r="I79" i="17"/>
  <c r="I80" i="17"/>
  <c r="I81" i="17"/>
  <c r="I54" i="17"/>
  <c r="I34" i="17"/>
  <c r="I35" i="17"/>
  <c r="I36" i="17"/>
  <c r="I37" i="17"/>
  <c r="I38" i="17"/>
  <c r="I39" i="17"/>
  <c r="I40" i="17"/>
  <c r="I41" i="17"/>
  <c r="I42" i="17"/>
  <c r="I43" i="17"/>
  <c r="I44" i="17"/>
  <c r="I45" i="17"/>
  <c r="I46" i="17"/>
  <c r="I47" i="17"/>
  <c r="I48" i="17"/>
  <c r="I49" i="17"/>
  <c r="I50" i="17"/>
  <c r="I51" i="17"/>
  <c r="I52" i="17"/>
  <c r="I33" i="17"/>
  <c r="F32" i="17"/>
  <c r="H32" i="17"/>
  <c r="I30" i="17"/>
  <c r="H29" i="17"/>
  <c r="I28" i="17"/>
  <c r="I27" i="17"/>
  <c r="H26" i="17"/>
  <c r="I25" i="17"/>
  <c r="H24" i="17"/>
  <c r="I23" i="17"/>
  <c r="I22" i="17"/>
  <c r="H21" i="17"/>
  <c r="I19" i="17"/>
  <c r="H18" i="17"/>
  <c r="I17" i="17"/>
  <c r="H16" i="17"/>
  <c r="I13" i="17"/>
  <c r="I14" i="17"/>
  <c r="I15" i="17"/>
  <c r="I12" i="17"/>
  <c r="H11" i="17"/>
  <c r="H132" i="17" l="1"/>
  <c r="H123" i="17"/>
  <c r="H95" i="17"/>
  <c r="H31" i="17"/>
  <c r="H20" i="17"/>
  <c r="H150" i="17" l="1"/>
  <c r="H151" i="17" s="1"/>
  <c r="H152" i="17" s="1"/>
  <c r="F53" i="17" l="1"/>
  <c r="G143" i="17"/>
  <c r="F143" i="17"/>
  <c r="G141" i="17"/>
  <c r="F141" i="17"/>
  <c r="I141" i="17" s="1"/>
  <c r="G138" i="17"/>
  <c r="F138" i="17"/>
  <c r="G133" i="17"/>
  <c r="F133" i="17"/>
  <c r="I133" i="17" s="1"/>
  <c r="G127" i="17"/>
  <c r="F127" i="17"/>
  <c r="I127" i="17" s="1"/>
  <c r="G124" i="17"/>
  <c r="F124" i="17"/>
  <c r="I124" i="17" s="1"/>
  <c r="G121" i="17"/>
  <c r="F121" i="17"/>
  <c r="I121" i="17" s="1"/>
  <c r="G118" i="17"/>
  <c r="F118" i="17"/>
  <c r="G116" i="17"/>
  <c r="F116" i="17"/>
  <c r="I116" i="17" s="1"/>
  <c r="G114" i="17"/>
  <c r="F114" i="17"/>
  <c r="I114" i="17" s="1"/>
  <c r="F96" i="17"/>
  <c r="G91" i="17"/>
  <c r="F91" i="17"/>
  <c r="G82" i="17"/>
  <c r="F82" i="17"/>
  <c r="G53" i="17"/>
  <c r="G32" i="17"/>
  <c r="I32" i="17" s="1"/>
  <c r="G29" i="17"/>
  <c r="F29" i="17"/>
  <c r="G26" i="17"/>
  <c r="F26" i="17"/>
  <c r="I26" i="17" s="1"/>
  <c r="G24" i="17"/>
  <c r="F24" i="17"/>
  <c r="I24" i="17" s="1"/>
  <c r="G21" i="17"/>
  <c r="F21" i="17"/>
  <c r="I82" i="17" l="1"/>
  <c r="I29" i="17"/>
  <c r="I91" i="17"/>
  <c r="I143" i="17"/>
  <c r="I138" i="17"/>
  <c r="I118" i="17"/>
  <c r="I21" i="17"/>
  <c r="I53" i="17"/>
  <c r="G31" i="17"/>
  <c r="F31" i="17"/>
  <c r="G132" i="17"/>
  <c r="F95" i="17"/>
  <c r="F132" i="17"/>
  <c r="F20" i="17"/>
  <c r="F123" i="17"/>
  <c r="G123" i="17"/>
  <c r="G20" i="17"/>
  <c r="I132" i="17" l="1"/>
  <c r="I123" i="17"/>
  <c r="I31" i="17"/>
  <c r="I20" i="17"/>
  <c r="G129" i="17"/>
  <c r="F129" i="17"/>
  <c r="G18" i="17"/>
  <c r="F18" i="17"/>
  <c r="G16" i="17"/>
  <c r="F16" i="17"/>
  <c r="I16" i="17" s="1"/>
  <c r="G11" i="17"/>
  <c r="F11" i="17"/>
  <c r="I11" i="17" s="1"/>
  <c r="I129" i="17" l="1"/>
  <c r="I18" i="17"/>
  <c r="F150" i="17"/>
  <c r="F151" i="17" l="1"/>
  <c r="F152" i="17" s="1"/>
  <c r="G96" i="17" l="1"/>
  <c r="G95" i="17" l="1"/>
  <c r="I96" i="17"/>
  <c r="I95" i="17" l="1"/>
  <c r="G150" i="17"/>
  <c r="G151" i="17" l="1"/>
  <c r="G152" i="17" s="1"/>
  <c r="I150" i="17"/>
  <c r="I151" i="17" s="1"/>
  <c r="I152" i="17" s="1"/>
</calcChain>
</file>

<file path=xl/sharedStrings.xml><?xml version="1.0" encoding="utf-8"?>
<sst xmlns="http://schemas.openxmlformats.org/spreadsheetml/2006/main" count="278" uniqueCount="150">
  <si>
    <t>IMT turto grupes pavadinimas</t>
  </si>
  <si>
    <t>1.1</t>
  </si>
  <si>
    <t>1.2</t>
  </si>
  <si>
    <t>Inžineriniai tyrinėjimai</t>
  </si>
  <si>
    <t>1.3</t>
  </si>
  <si>
    <t>Projekto vykdymo priežiūra</t>
  </si>
  <si>
    <t>1.4</t>
  </si>
  <si>
    <t>Programinės įrangos paketai</t>
  </si>
  <si>
    <t>Transformatorių pastočių, skirstyklų pastatai</t>
  </si>
  <si>
    <t>Statiniai ir įrenginiai</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</si>
  <si>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</si>
  <si>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</si>
  <si>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</si>
  <si>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</si>
  <si>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</si>
  <si>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</si>
  <si>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</si>
  <si>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Kabelių linijos</t>
  </si>
  <si>
    <t>Šviesolaidinio ryšio linijos</t>
  </si>
  <si>
    <t>Elektros įrenginiai</t>
  </si>
  <si>
    <t>Lauko ir vidaus skirstyklų elektros įrenginiai</t>
  </si>
  <si>
    <t>Relinės apsaugos ir automatikos elektromechaniniai įrenginiai</t>
  </si>
  <si>
    <t>Mašinos,  įrengimai ir sistemos</t>
  </si>
  <si>
    <t>Elektros agregatai</t>
  </si>
  <si>
    <t>Vėdinimo, apšvietimo, gaisro gesinimo sistemos ir įrengimai</t>
  </si>
  <si>
    <t>Darbo įtaisai, įrankiai ir prietaisai</t>
  </si>
  <si>
    <t xml:space="preserve">Kiti matavimo ir reguliavimo prietaisai </t>
  </si>
  <si>
    <t>Kompiuterinė technika, orgtechnika ir telekomunikacijų įranga</t>
  </si>
  <si>
    <t>Technologinio ir dispečerinio valdymo įrenginiai</t>
  </si>
  <si>
    <t>Telekomunikacijų infrastruktūros įranga</t>
  </si>
  <si>
    <t>Apsauginės ir gaisrinės signalizacijos sistemos</t>
  </si>
  <si>
    <t>IT grupės kodas</t>
  </si>
  <si>
    <t>Mato vienetai</t>
  </si>
  <si>
    <t>Kiekis</t>
  </si>
  <si>
    <t>PD</t>
  </si>
  <si>
    <t>Projektavimo darbai</t>
  </si>
  <si>
    <t>vnt.</t>
  </si>
  <si>
    <t>Pastatai</t>
  </si>
  <si>
    <t>Keliai ir aikštelės</t>
  </si>
  <si>
    <t>m²</t>
  </si>
  <si>
    <t>kompl.</t>
  </si>
  <si>
    <t>Oro linija ant gelžbetoninių atramų</t>
  </si>
  <si>
    <t>km</t>
  </si>
  <si>
    <t>Oro linija ant metalinių atramų</t>
  </si>
  <si>
    <t>Šviesolaidinio kabelio užvedimas (pastotėje į valdymo pultą)</t>
  </si>
  <si>
    <t>Šynolaidžiai ir laikančios konstrukcijos su montavimo ir bandymo/matavimo darbais</t>
  </si>
  <si>
    <t>Žaibosaugos/įžeminimo kontūro įrengimas</t>
  </si>
  <si>
    <t>10 kV skirstykla su montavimo ir bandymo/matavimo darbais</t>
  </si>
  <si>
    <t>Relinės apsaugos ir automatikos elektromechaniniai įrenginiai jų montavimas ir derinimas</t>
  </si>
  <si>
    <t>Relinės apsaugos ir automatikos mikroprocesoriniai įrenginiai</t>
  </si>
  <si>
    <t>Mikroprocesoriniai relinės apsaugos ir automatikos įrenginiai jų montavimas ir derinimas</t>
  </si>
  <si>
    <t>0,4 kV ir žemesnės įtampos įrenginiai</t>
  </si>
  <si>
    <t>Nuolatinės srovės savų reikmių skydas, kabeliai  su montavimo ir bandymų/matavimo darbais</t>
  </si>
  <si>
    <t>Akumuliatorių baterijos, energijos kaupikliai ir jų įkrovimo ir valdymo įrenginiai</t>
  </si>
  <si>
    <t>Akumuliatorių baterija ir įkroviklis su montavimo ir bandymo darbais</t>
  </si>
  <si>
    <t>kW</t>
  </si>
  <si>
    <t>Elektros apskaitos prietaisų montavimo ir derinimo darbai</t>
  </si>
  <si>
    <t>Duomenų perdavimo  tinklų įranga</t>
  </si>
  <si>
    <t>Maršrutizatorius su montavimo ir derinimo darbais</t>
  </si>
  <si>
    <t>BP komutatorius su montavimo ir derinimo darbais</t>
  </si>
  <si>
    <t>PDT komutatorius su montavimo ir derinimo darbais</t>
  </si>
  <si>
    <t>Teleinformacijos surinkimo ir perdavimo įrenginys (TSPĮ) su montavimo ir derinimo darbais</t>
  </si>
  <si>
    <t>Pastotės laiko sinchronizavimo įrenginys (PLSĮ) su montavimo ir derinimo darbais</t>
  </si>
  <si>
    <t>Metalinių konstrukcijų su pamatais įrengimo darbai pastotėje (TP )</t>
  </si>
  <si>
    <t>Jungiamosios movos su montavimo darbais</t>
  </si>
  <si>
    <t>Galinės movos su montavimo darbais</t>
  </si>
  <si>
    <t>Šviesolaidinio ryšio linija su montavimo darbais</t>
  </si>
  <si>
    <t>Kintamos srovės savų reikmių skydas, kabeliai  su montavimo ir bandymų/matavimo darbais</t>
  </si>
  <si>
    <t>Saulės elektrinė su montavimo darbais</t>
  </si>
  <si>
    <t>Elektros generatorius su montavimo darbais</t>
  </si>
  <si>
    <t>Sinchroninio duomenų perdavimo įrenginio (multiplekserio) montavimo ir derinimo darbai</t>
  </si>
  <si>
    <t>Apsauginės signalizacijos sistema</t>
  </si>
  <si>
    <t>Gaisrinės signalizacijos sistema</t>
  </si>
  <si>
    <t>Įeigos kontrolės sistema</t>
  </si>
  <si>
    <t>Perimetro apsaugos sistema</t>
  </si>
  <si>
    <t>Vaizdo stebėjimo sistema</t>
  </si>
  <si>
    <t>Vieningo rakinimo sistema</t>
  </si>
  <si>
    <t>Projektiniai pasiūlymai</t>
  </si>
  <si>
    <t>Techninis darbo projektas</t>
  </si>
  <si>
    <t>Šynolaidžių laikančios konstrukcijos su montavimo darbais</t>
  </si>
  <si>
    <t>Mano vnt.</t>
  </si>
  <si>
    <t>3f kompl.</t>
  </si>
  <si>
    <t>m2</t>
  </si>
  <si>
    <t>m</t>
  </si>
  <si>
    <t>m3</t>
  </si>
  <si>
    <t>110 kV Viengrandžių G/B tarpinių atramų demontavimo darbai</t>
  </si>
  <si>
    <t>110 kV Vengrandės G/B tarpinės atramos su montavimo darbais</t>
  </si>
  <si>
    <t>110 kV Viengrandės G/B kampinės-inkarinės atramos su montavimo darbais</t>
  </si>
  <si>
    <t>110 kV Viengrandžių G/B kampinių-inkarinių atramų demontavimo darbai</t>
  </si>
  <si>
    <t>110 kV Viengrandės oro linijos (OL) laidų demontavimo darbai (3 laidai)</t>
  </si>
  <si>
    <t>110 kV Viengrandės oro linijos (OL) laidai su montavimo darbais (3 laidai)</t>
  </si>
  <si>
    <t>110 kV Viengrandės oro linijos (OL) žaibosaugos troso (ŽT) demontavimo darbai (1 trosas)</t>
  </si>
  <si>
    <t>110 kV Viengrandės oro linijos (OL) žaibosaugos troso su šviesolaidiniu kabeliu (ŽTŠK) demontavimo darbai (1 trosas)</t>
  </si>
  <si>
    <t>110 kV Viengrandės oro linijos (OL) žaibosaugos trosas su šviesolaidiniu kabeliu (ŽTŠK) su montavimo darbais (1 trosas)</t>
  </si>
  <si>
    <t>110 kV Viengrandės oro linijos (OL) žaibosaugos trosas (ŽT) su montavimo darbais (1 trosas)</t>
  </si>
  <si>
    <t>110 kV Dvigrandžių G/B tarpinių atramų demontavimo darbai</t>
  </si>
  <si>
    <t>110 kV Dvigrandės G/B tarpinės atramos su montavimo darbais</t>
  </si>
  <si>
    <t>110 kV Dvigrandžių G/B kampinių-inkarinių atramų demontavimo darbai</t>
  </si>
  <si>
    <t>110 kV Dvigrandės G/B kampinės-inkarinės atramos su montavimo darbais</t>
  </si>
  <si>
    <t>110 kV Dvigrandžių oro linijos (OL) laidų demontavimo darbai (6 laidai)</t>
  </si>
  <si>
    <t>110 kV Dvigrandžių oro linijos (OL) laidai su montavimo darbais (6 laidai)</t>
  </si>
  <si>
    <t>110 kV Dvigrandžių oro linijos (OL) žaibosaugos troso (ŽT) demontavimo darbai (1 trosas)</t>
  </si>
  <si>
    <t>110 kV Dvigrandžių oro linijos (OL) žaibosaugos trosas (ŽT) su montavimo darbais (1 trosas)</t>
  </si>
  <si>
    <t>110 kV Dvigrandžių oro linjos (OL) žaibosaugos troso su šviesolaidiniu kabeliu (ŽTŠK) demontavimo darbai (1 trosas)</t>
  </si>
  <si>
    <t>110 kV Dvigrandžių  oro linijos (OL) žaibosaugos trosas su šviesolaidiniu kabeliu (ŽTŠK) ir montavimo darbai (1 trosas)</t>
  </si>
  <si>
    <t>110 kV Viengrandžių metalinių tarpinių atramų demontavimo darbai</t>
  </si>
  <si>
    <t>110 kV Viengrandės metalinės tarpinės atramos su montavimo darbais</t>
  </si>
  <si>
    <t>110 kV Viengrandžių metalinių tarpinių atramų pamatai su montavimo darbais</t>
  </si>
  <si>
    <t>110 kV Viengrandžių metalinių kampinių-inkarinių atramų demontavimo darbai</t>
  </si>
  <si>
    <t>110 kV Viengrandės metalinės kampinės-inkarinės atramos su montavimo  darbais</t>
  </si>
  <si>
    <t>110 kV Viengrandžių metalinių kampinių-inkarinių atramų pamatai su montavimo darbais</t>
  </si>
  <si>
    <t>110 kV Dvigrandžių metalinių tarpinių atramų demontavimo darbai</t>
  </si>
  <si>
    <t>110 kV Dvigrandės metalinės tarpinės atramos su montavimo darbais</t>
  </si>
  <si>
    <t>110 kV Dvigrandžių metalinių tarpinių atramų pamatai su montavimo darbais</t>
  </si>
  <si>
    <t>110 kV Dvigrandžių metalinių kampinių-inkarinių atramų demontavimo darbai</t>
  </si>
  <si>
    <t>110 kV Dvigrandės metalinės kampinės-inkarinės atramos su montavimo darbais</t>
  </si>
  <si>
    <t>110 kV Dvigrandžių metalinių kampinių-inkarinių atramų pamatai su montavimo darbais</t>
  </si>
  <si>
    <t xml:space="preserve">110 kV matavimo srovės transformatorių laikančios konstrukcijos su montavimo darbais </t>
  </si>
  <si>
    <t>110 kV matavimo įtampos transformatoriai (3f kompl.) su alyva ir montavimo/bandymo/matavimo darbais</t>
  </si>
  <si>
    <t>110 kV matavimo įtampos transformatorių (3f kompl.) laikančios konstrukcijos su montavimo darbais</t>
  </si>
  <si>
    <t>110 kV matavimo kombinuoti transformatoriai (3f kompl.) su alyva ir laikančios konstrukcijos su montavimo ir bandymo/matavimo darbais</t>
  </si>
  <si>
    <t>110 kV matavimo kombinuotų transformatorių (3f kompl.) su alyva laikančios konstrukcijos su montavimo darbais</t>
  </si>
  <si>
    <t>110 kV viršįtampių ribotuvų laikančios konstrukcijos su montavimo darbais</t>
  </si>
  <si>
    <t>110 kV viršįtampių ribotuvai  su montavimo ir bandymo/matavimo darbais</t>
  </si>
  <si>
    <t>110 kV jungtuvo su SF6 dujomis laikančios konstrukcijos su montavimo darbais</t>
  </si>
  <si>
    <t>110 kV skyriklis su montavimo/bandymo/matavimo darbais</t>
  </si>
  <si>
    <t>110 kV skyriklio laikančios konstrukcijos su montavimo darbais</t>
  </si>
  <si>
    <t xml:space="preserve">110 kV matavimo srovės transformatoriai (3f kompl.) su alyva montavimo/bandymo/matavimo darbais </t>
  </si>
  <si>
    <t>110 kV vienos grandies kabelis su klojimo darbais</t>
  </si>
  <si>
    <t>110 kV dviejų grandžių kabelis su klojimo darbais</t>
  </si>
  <si>
    <t>110 kV kabelių transpozicinės dėžės su montavimo darbais</t>
  </si>
  <si>
    <t>Įrenginių ir jų laikančių konstrukcijų  demontavimo ir utilizavimo darbai</t>
  </si>
  <si>
    <t>110 kV jungtuvas su SF6 dujomis su montavimo/bandymo/matavimo darbais</t>
  </si>
  <si>
    <t>110 kV dviejų grandžių kabelio demontavimo darbai</t>
  </si>
  <si>
    <t>110 kV vienos grandies kabelio demontavimo darbai</t>
  </si>
  <si>
    <t>Šviesolaidinio ryšio linijos demontavimo darbai</t>
  </si>
  <si>
    <t>Kaina iš viso, EUR be PVM</t>
  </si>
  <si>
    <t>Pasiūlymo kaina be PVM, EUR</t>
  </si>
  <si>
    <t>PVM suma, EUR</t>
  </si>
  <si>
    <t>Pasiūlymo kaina su PVM, EUR</t>
  </si>
  <si>
    <t>110 kV Viengrandžių metalinių tarpinių atramų pamatų demontavimo darbai</t>
  </si>
  <si>
    <t>110 kV Viengrandžių metalinių kampinių-inkarinių atramų pamatų demontavimo darbai</t>
  </si>
  <si>
    <t>110 kV Dvigrandžių metalinių tarpinių atramų pamatų demontavimo darbai</t>
  </si>
  <si>
    <t>110 kV Dvigrandžių metalinių kampinių-inkarinių atramų pamatų demontavimo darbai</t>
  </si>
  <si>
    <t>t</t>
  </si>
  <si>
    <t>Darbo užmokestis ir pridėtinės išlaidos, EUR be PVM</t>
  </si>
  <si>
    <t>Mašinų ir mechanizmų darbas, EUR be PVM</t>
  </si>
  <si>
    <t>Medžiagos ir gaminiai, EUR be PVM</t>
  </si>
  <si>
    <r>
      <rPr>
        <b/>
        <sz val="11"/>
        <color theme="1"/>
        <rFont val="Calibri"/>
        <family val="2"/>
        <scheme val="minor"/>
      </rPr>
      <t>Pastabos Projektuotojui:</t>
    </r>
    <r>
      <rPr>
        <sz val="11"/>
        <color theme="1"/>
        <rFont val="Calibri"/>
        <family val="2"/>
        <charset val="186"/>
        <scheme val="minor"/>
      </rPr>
      <t xml:space="preserve">
Jeigu, remiantis projektavimo užduotimi ar techniniu projektu, Jūsų vertinimu tam tikrų medžiagų, gaminių ar darbų, nurodytų darbų žiniaraštyje, nereikia, atitinkamoje eilutėje kiekių stulpelyje (E) būtina įrašyti „0,00“.
</t>
    </r>
    <r>
      <rPr>
        <b/>
        <sz val="11"/>
        <color theme="1"/>
        <rFont val="Calibri"/>
        <family val="2"/>
        <scheme val="minor"/>
      </rPr>
      <t>Svarbu:</t>
    </r>
    <r>
      <rPr>
        <sz val="11"/>
        <color theme="1"/>
        <rFont val="Calibri"/>
        <family val="2"/>
        <charset val="186"/>
        <scheme val="minor"/>
      </rPr>
      <t xml:space="preserve">  darbų žiniaraštyje pateiktos eilutės yra skirtos rangos darbų pasiūlymo kainai apskaičiuoti ir vertinti, todėl jos turi būti užpildytos teisingai.</t>
    </r>
  </si>
  <si>
    <r>
      <rPr>
        <b/>
        <sz val="11"/>
        <color theme="1"/>
        <rFont val="Calibri"/>
        <family val="2"/>
        <scheme val="minor"/>
      </rPr>
      <t>Pastabos Rangovui:</t>
    </r>
    <r>
      <rPr>
        <sz val="11"/>
        <color theme="1"/>
        <rFont val="Calibri"/>
        <family val="2"/>
        <scheme val="minor"/>
      </rPr>
      <t xml:space="preserve">
1. Jei, remiantis projektavimo užduotimi ar techniniu projektu, tam tikrų medžiagų, gaminių ar darbų, nurodytų darbų žiniaraštyje, nereikia, atitinkamoje eilutėje būtina įrašyti „0,00 Eur“.
2. Įsivertinti ir užtikrinti, kad pasiūlymas apimtų visus projektavimo užduotyje ar techniniame projekte nurodytus darbus, medžiagas bei gaminius.
Pažymime, kad darbų žiniaraštyje pateiktos eilutės yra skirtos tik pasiūlymo kainai apskaičiuoti ir vertinti, todėl jos turi būti užpildytos teisingai.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</si>
</sst>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00"/>
    <numFmt numFmtId="165" formatCode="#,##0.00_ ;\-#,##0.00\ "/>
  </numFmts>
  <fonts count="19"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color theme="4" tint="-0.499984740745262"/>
      <name val="Calibri"/>
      <family val="2"/>
      <scheme val="minor"/>
    </font>
    <font>
      <sz val="11"/>
      <name val="Calibri"/>
      <family val="2"/>
      <scheme val="minor"/>
    </font>
    <font>
      <b/>
      <sz val="11"/>
      <name val="Calibri"/>
      <family val="2"/>
      <scheme val="minor"/>
    </font>
    <font>
      <b/>
      <sz val="11"/>
      <color theme="0"/>
      <name val="Calibri"/>
      <family val="2"/>
      <scheme val="minor"/>
    </font>
    <font>
      <sz val="8"/>
      <name val="Calibri"/>
      <family val="2"/>
      <charset val="186"/>
      <scheme val="minor"/>
    </font>
    <font>
      <sz val="11"/>
      <color theme="0"/>
      <name val="Calibri"/>
      <family val="2"/>
      <scheme val="minor"/>
    </font>
    <font>
      <sz val="11"/>
      <name val="Calibri"/>
      <family val="2"/>
      <charset val="186"/>
      <scheme val="minor"/>
    </font>
    <font>
      <b/>
      <sz val="11"/>
      <color theme="9" tint="-0.499984740745262"/>
      <name val="Trebuchet MS"/>
      <family val="2"/>
    </font>
    <font>
      <sz val="11"/>
      <color rgb="FF242424"/>
      <name val="Aptos Narrow"/>
      <family val="2"/>
    </font>
  </fonts>
  <fills count="10">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21">
    <border>
      <left/>
      <right/>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right/>
      <top style="double">
        <color theme="9" tint="-0.24994659260841701"/>
      </top>
      <bottom style="double">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1" fillId="0" borderId="0"/>
    <xf numFmtId="0" fontId="2" fillId="0" borderId="0"/>
    <xf numFmtId="0" fontId="1" fillId="0" borderId="0"/>
    <xf numFmtId="0" fontId="6" fillId="0" borderId="1" applyNumberFormat="0" applyFill="0" applyAlignment="0" applyProtection="0"/>
    <xf numFmtId="0" fontId="3" fillId="5" borderId="0" applyNumberFormat="0" applyBorder="0" applyAlignment="0" applyProtection="0"/>
    <xf numFmtId="164" fontId="7" fillId="4" borderId="2" applyAlignment="0">
      <alignment horizontal="center" vertical="center" wrapText="1"/>
    </xf>
    <xf numFmtId="0" fontId="7" fillId="6" borderId="0" applyNumberFormat="0" applyBorder="0" applyAlignment="0" applyProtection="0"/>
    <xf numFmtId="0" fontId="3" fillId="7" borderId="0" applyNumberFormat="0" applyBorder="0" applyAlignment="0" applyProtection="0"/>
    <xf numFmtId="43" fontId="3" fillId="0" borderId="0" applyFont="0" applyFill="0" applyBorder="0" applyAlignment="0" applyProtection="0"/>
  </cellStyleXfs>
  <cellXfs count="96">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8" borderId="0" xfId="5" applyNumberFormat="1" applyFont="1" applyFill="1" applyBorder="1" applyAlignment="1" applyProtection="1">
      <alignment horizontal="right" vertical="center"/>
    </xf>
    <xf numFmtId="0" fontId="12" fillId="7" borderId="18" xfId="8" applyFont="1" applyBorder="1" applyAlignment="1" applyProtection="1">
      <alignment horizontal="center" vertical="center" wrapText="1"/>
    </xf>
    <xf numFmtId="0" fontId="12" fillId="7" borderId="8" xfId="8" applyFont="1" applyBorder="1" applyAlignment="1" applyProtection="1">
      <alignment horizontal="center" vertical="center"/>
    </xf>
    <xf numFmtId="0" fontId="12" fillId="7" borderId="8" xfId="8" applyFont="1" applyBorder="1" applyAlignment="1" applyProtection="1">
      <alignment horizontal="center" vertical="center" wrapText="1"/>
    </xf>
    <xf numFmtId="164" fontId="13" fillId="6" borderId="9" xfId="7" applyNumberFormat="1" applyFont="1" applyBorder="1" applyAlignment="1" applyProtection="1">
      <alignment horizontal="center" vertical="center" wrapText="1"/>
    </xf>
    <xf numFmtId="0" fontId="13" fillId="6" borderId="10" xfId="7" applyFont="1" applyBorder="1" applyAlignment="1" applyProtection="1">
      <alignment horizontal="left" vertical="center" wrapText="1"/>
    </xf>
    <xf numFmtId="165" fontId="7" fillId="6" borderId="12" xfId="7" applyNumberFormat="1" applyBorder="1" applyAlignment="1" applyProtection="1">
      <alignment horizontal="right" vertical="center" wrapText="1"/>
    </xf>
    <xf numFmtId="165" fontId="7" fillId="6" borderId="9" xfId="7" applyNumberFormat="1" applyBorder="1" applyAlignment="1" applyProtection="1">
      <alignment horizontal="right" vertical="center" wrapText="1"/>
    </xf>
    <xf numFmtId="164" fontId="9" fillId="2" borderId="6" xfId="4" applyNumberFormat="1" applyFont="1" applyFill="1" applyBorder="1" applyAlignment="1" applyProtection="1">
      <alignment horizontal="center" vertical="center" wrapText="1"/>
    </xf>
    <xf numFmtId="0" fontId="11" fillId="2" borderId="6" xfId="4" applyFont="1" applyFill="1" applyBorder="1" applyAlignment="1" applyProtection="1">
      <alignment horizontal="left" vertical="center"/>
    </xf>
    <xf numFmtId="164" fontId="13" fillId="6" borderId="6" xfId="7" applyNumberFormat="1" applyFont="1" applyBorder="1" applyAlignment="1" applyProtection="1">
      <alignment horizontal="center" vertical="center" wrapText="1"/>
    </xf>
    <xf numFmtId="0" fontId="13" fillId="6" borderId="6" xfId="7" applyFont="1" applyBorder="1" applyAlignment="1" applyProtection="1">
      <alignment vertical="center" wrapText="1"/>
    </xf>
    <xf numFmtId="165" fontId="7" fillId="6" borderId="6" xfId="7" applyNumberFormat="1" applyBorder="1" applyAlignment="1" applyProtection="1">
      <alignment horizontal="right" vertical="center" wrapText="1"/>
    </xf>
    <xf numFmtId="165" fontId="7" fillId="6" borderId="17" xfId="7" applyNumberFormat="1" applyBorder="1" applyAlignment="1" applyProtection="1">
      <alignment horizontal="right" vertical="center" wrapText="1"/>
    </xf>
    <xf numFmtId="0" fontId="9" fillId="2" borderId="6" xfId="4" applyFont="1" applyFill="1" applyBorder="1" applyAlignment="1" applyProtection="1">
      <alignment horizontal="left" vertical="center" wrapText="1"/>
    </xf>
    <xf numFmtId="0" fontId="13" fillId="6" borderId="6" xfId="7" applyFont="1" applyBorder="1" applyAlignment="1" applyProtection="1">
      <alignment horizontal="center" vertical="center"/>
    </xf>
    <xf numFmtId="0" fontId="13" fillId="6" borderId="6" xfId="7" applyFont="1" applyBorder="1" applyAlignment="1" applyProtection="1">
      <alignment horizontal="left" vertical="center"/>
    </xf>
    <xf numFmtId="164" fontId="11" fillId="2" borderId="6" xfId="4" applyNumberFormat="1" applyFont="1" applyFill="1" applyBorder="1" applyAlignment="1" applyProtection="1">
      <alignment horizontal="center" vertical="center"/>
    </xf>
    <xf numFmtId="164" fontId="13" fillId="9" borderId="6" xfId="7" applyNumberFormat="1" applyFont="1" applyFill="1" applyBorder="1" applyAlignment="1" applyProtection="1">
      <alignment horizontal="center" vertical="center" wrapText="1"/>
    </xf>
    <xf numFmtId="0" fontId="13" fillId="9" borderId="6" xfId="7" applyFont="1" applyFill="1" applyBorder="1" applyAlignment="1" applyProtection="1">
      <alignment horizontal="left" vertical="center"/>
    </xf>
    <xf numFmtId="165" fontId="7" fillId="9" borderId="17" xfId="7" applyNumberFormat="1" applyFill="1" applyBorder="1" applyAlignment="1" applyProtection="1">
      <alignment horizontal="right" vertical="center" wrapText="1"/>
    </xf>
    <xf numFmtId="0" fontId="11" fillId="2" borderId="6" xfId="4" applyFont="1" applyFill="1" applyBorder="1" applyAlignment="1" applyProtection="1">
      <alignment horizontal="left" vertical="center" wrapText="1"/>
    </xf>
    <xf numFmtId="164" fontId="11" fillId="2" borderId="6" xfId="4" applyNumberFormat="1" applyFont="1" applyFill="1" applyBorder="1" applyAlignment="1" applyProtection="1">
      <alignment horizontal="center" vertical="center" wrapText="1"/>
    </xf>
    <xf numFmtId="164" fontId="11" fillId="3" borderId="6" xfId="4" applyNumberFormat="1" applyFont="1" applyFill="1" applyBorder="1" applyAlignment="1" applyProtection="1">
      <alignment horizontal="center" vertical="center" wrapText="1"/>
    </xf>
    <xf numFmtId="0" fontId="11" fillId="0" borderId="6" xfId="4" applyFont="1" applyBorder="1" applyAlignment="1" applyProtection="1">
      <alignment horizontal="left" vertical="center" wrapText="1"/>
    </xf>
    <xf numFmtId="0" fontId="13" fillId="6" borderId="6" xfId="7" applyFont="1" applyBorder="1" applyAlignment="1" applyProtection="1">
      <alignment horizontal="center"/>
    </xf>
    <xf numFmtId="0" fontId="13" fillId="6" borderId="6" xfId="7" applyFont="1" applyBorder="1" applyProtection="1"/>
    <xf numFmtId="164" fontId="11" fillId="3" borderId="14" xfId="4" applyNumberFormat="1" applyFont="1" applyFill="1" applyBorder="1" applyAlignment="1" applyProtection="1">
      <alignment horizontal="center" vertical="center" wrapText="1"/>
    </xf>
    <xf numFmtId="0" fontId="11" fillId="2" borderId="14" xfId="4" applyFont="1" applyFill="1" applyBorder="1" applyAlignment="1" applyProtection="1">
      <alignment horizontal="left" vertical="center" wrapText="1"/>
    </xf>
    <xf numFmtId="164" fontId="11" fillId="3" borderId="13" xfId="4" applyNumberFormat="1" applyFont="1" applyFill="1" applyBorder="1" applyAlignment="1" applyProtection="1">
      <alignment horizontal="center" vertical="center" wrapText="1"/>
    </xf>
    <xf numFmtId="0" fontId="11" fillId="2" borderId="13" xfId="4" applyFont="1" applyFill="1" applyBorder="1" applyAlignment="1" applyProtection="1">
      <alignment horizontal="left" vertical="center" wrapText="1"/>
    </xf>
    <xf numFmtId="164" fontId="16" fillId="3" borderId="6" xfId="4" applyNumberFormat="1" applyFont="1" applyFill="1" applyBorder="1" applyAlignment="1" applyProtection="1">
      <alignment horizontal="center" vertical="center" wrapText="1"/>
    </xf>
    <xf numFmtId="0" fontId="11" fillId="2" borderId="6" xfId="4" applyFont="1" applyFill="1" applyBorder="1" applyAlignment="1" applyProtection="1">
      <alignment vertical="center" wrapText="1"/>
    </xf>
    <xf numFmtId="0" fontId="11" fillId="2" borderId="16" xfId="4" applyFont="1" applyFill="1" applyBorder="1" applyAlignment="1" applyProtection="1">
      <alignment horizontal="left" vertical="center" wrapText="1"/>
    </xf>
    <xf numFmtId="164" fontId="8" fillId="8" borderId="16" xfId="5" applyNumberFormat="1" applyFont="1" applyFill="1" applyBorder="1" applyAlignment="1" applyProtection="1">
      <alignment horizontal="right" vertical="center"/>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165" fontId="11" fillId="2" borderId="17" xfId="4" applyNumberFormat="1" applyFont="1" applyFill="1" applyBorder="1" applyAlignment="1" applyProtection="1">
      <alignment horizontal="right" vertical="center" wrapText="1"/>
    </xf>
    <xf numFmtId="165" fontId="7" fillId="9" borderId="6" xfId="7" applyNumberFormat="1" applyFill="1" applyBorder="1" applyAlignment="1" applyProtection="1">
      <alignment horizontal="right" vertical="center" wrapText="1"/>
    </xf>
    <xf numFmtId="165" fontId="7" fillId="6" borderId="6" xfId="7" applyNumberFormat="1" applyBorder="1" applyAlignment="1" applyProtection="1">
      <alignment horizontal="right" wrapText="1"/>
    </xf>
    <xf numFmtId="165" fontId="11" fillId="2" borderId="15" xfId="4" applyNumberFormat="1" applyFont="1" applyFill="1" applyBorder="1" applyAlignment="1" applyProtection="1">
      <alignment horizontal="right" vertical="center" wrapText="1"/>
    </xf>
    <xf numFmtId="0" fontId="4" fillId="0" borderId="0" xfId="0" applyFont="1" applyAlignment="1" applyProtection="1">
      <alignment horizontal="center" wrapText="1"/>
      <protection locked="0"/>
    </xf>
    <xf numFmtId="2" fontId="9" fillId="2" borderId="6" xfId="9" applyNumberFormat="1" applyFont="1" applyFill="1" applyBorder="1" applyAlignment="1" applyProtection="1">
      <alignment horizontal="right" vertical="center" wrapText="1"/>
      <protection locked="0"/>
    </xf>
    <xf numFmtId="0" fontId="7" fillId="6" borderId="11" xfId="7" applyBorder="1" applyAlignment="1" applyProtection="1">
      <alignment horizontal="center" vertical="center" wrapText="1"/>
    </xf>
    <xf numFmtId="0" fontId="7" fillId="6" borderId="6" xfId="7" applyBorder="1" applyAlignment="1" applyProtection="1">
      <alignment horizontal="right" vertical="center" wrapText="1"/>
    </xf>
    <xf numFmtId="2" fontId="8" fillId="8" borderId="7" xfId="5" applyNumberFormat="1" applyFont="1" applyFill="1" applyBorder="1" applyAlignment="1" applyProtection="1">
      <alignment horizontal="right" vertical="center" wrapText="1"/>
    </xf>
    <xf numFmtId="2" fontId="13" fillId="6" borderId="19" xfId="7" applyNumberFormat="1" applyFont="1" applyBorder="1" applyAlignment="1" applyProtection="1">
      <alignment horizontal="right" vertical="center" wrapText="1"/>
    </xf>
    <xf numFmtId="2" fontId="8" fillId="8" borderId="5" xfId="5" applyNumberFormat="1" applyFont="1" applyFill="1" applyBorder="1" applyAlignment="1" applyProtection="1">
      <alignment horizontal="right" vertical="center" wrapText="1"/>
    </xf>
    <xf numFmtId="2" fontId="8" fillId="8" borderId="0" xfId="5" applyNumberFormat="1" applyFont="1" applyFill="1" applyBorder="1" applyAlignment="1" applyProtection="1">
      <alignment horizontal="right" vertical="center" wrapText="1"/>
    </xf>
    <xf numFmtId="2" fontId="13" fillId="6" borderId="20" xfId="7" applyNumberFormat="1" applyFont="1" applyBorder="1" applyAlignment="1" applyProtection="1">
      <alignment horizontal="right" vertical="center" wrapText="1"/>
    </xf>
    <xf numFmtId="2" fontId="4" fillId="0" borderId="0" xfId="0" applyNumberFormat="1" applyFont="1" applyAlignment="1" applyProtection="1">
      <alignment horizontal="right" wrapText="1"/>
      <protection locked="0"/>
    </xf>
    <xf numFmtId="0" fontId="4" fillId="2" borderId="0" xfId="0" applyFont="1" applyFill="1" applyAlignment="1" applyProtection="1">
      <alignment horizontal="center" wrapText="1"/>
      <protection locked="0"/>
    </xf>
    <xf numFmtId="164" fontId="8" fillId="8" borderId="7" xfId="5" applyNumberFormat="1" applyFont="1" applyFill="1" applyBorder="1" applyAlignment="1" applyProtection="1">
      <alignment horizontal="right" vertical="center" wrapText="1"/>
    </xf>
    <xf numFmtId="164" fontId="8" fillId="8" borderId="5" xfId="5" applyNumberFormat="1" applyFont="1" applyFill="1" applyBorder="1" applyAlignment="1" applyProtection="1">
      <alignment horizontal="right" vertical="center" wrapText="1"/>
    </xf>
    <xf numFmtId="164" fontId="8" fillId="8" borderId="0" xfId="5" applyNumberFormat="1" applyFont="1" applyFill="1" applyBorder="1" applyAlignment="1" applyProtection="1">
      <alignment horizontal="right" vertical="center" wrapText="1"/>
    </xf>
    <xf numFmtId="2" fontId="4" fillId="0" borderId="0" xfId="9" applyNumberFormat="1" applyFont="1" applyAlignment="1" applyProtection="1">
      <alignment horizontal="right" wrapText="1"/>
      <protection locked="0"/>
    </xf>
    <xf numFmtId="2" fontId="4" fillId="2" borderId="0" xfId="9" applyNumberFormat="1" applyFont="1" applyFill="1" applyAlignment="1" applyProtection="1">
      <alignment horizontal="right" wrapText="1"/>
      <protection locked="0"/>
    </xf>
    <xf numFmtId="0" fontId="11" fillId="2" borderId="6" xfId="4" applyFont="1" applyFill="1" applyBorder="1" applyAlignment="1" applyProtection="1">
      <alignment horizontal="center" vertical="center" wrapText="1"/>
    </xf>
    <xf numFmtId="2" fontId="11" fillId="2" borderId="6" xfId="9" applyNumberFormat="1" applyFont="1" applyFill="1" applyBorder="1" applyAlignment="1" applyProtection="1">
      <alignment horizontal="right" vertical="center" wrapText="1"/>
      <protection locked="0"/>
    </xf>
    <xf numFmtId="0" fontId="9" fillId="2" borderId="6" xfId="4" applyFont="1" applyFill="1" applyBorder="1" applyAlignment="1" applyProtection="1">
      <alignment horizontal="center" vertical="center" wrapText="1"/>
    </xf>
    <xf numFmtId="0" fontId="7" fillId="9" borderId="6" xfId="7" applyFill="1" applyBorder="1" applyAlignment="1" applyProtection="1">
      <alignment horizontal="right" vertical="center" wrapText="1"/>
    </xf>
    <xf numFmtId="0" fontId="7" fillId="6" borderId="6" xfId="7" applyBorder="1" applyAlignment="1" applyProtection="1">
      <alignment horizontal="right" wrapText="1"/>
    </xf>
    <xf numFmtId="0" fontId="15" fillId="6" borderId="6" xfId="7" applyFont="1" applyBorder="1" applyAlignment="1" applyProtection="1">
      <alignment horizontal="right" wrapText="1"/>
    </xf>
    <xf numFmtId="2" fontId="11" fillId="2" borderId="14" xfId="9" applyNumberFormat="1" applyFont="1" applyFill="1" applyBorder="1" applyAlignment="1" applyProtection="1">
      <alignment horizontal="right" vertical="center" wrapText="1"/>
      <protection locked="0"/>
    </xf>
    <xf numFmtId="2" fontId="9" fillId="8" borderId="7" xfId="9" applyNumberFormat="1" applyFont="1" applyFill="1" applyBorder="1" applyAlignment="1" applyProtection="1">
      <alignment horizontal="right" vertical="center" wrapText="1"/>
    </xf>
    <xf numFmtId="2" fontId="9" fillId="8" borderId="5" xfId="9" applyNumberFormat="1" applyFont="1" applyFill="1" applyBorder="1" applyAlignment="1" applyProtection="1">
      <alignment horizontal="right" vertical="center" wrapText="1"/>
    </xf>
    <xf numFmtId="2" fontId="9" fillId="8" borderId="0" xfId="9" applyNumberFormat="1" applyFont="1" applyFill="1" applyBorder="1" applyAlignment="1" applyProtection="1">
      <alignment horizontal="right" vertical="center" wrapText="1"/>
    </xf>
    <xf numFmtId="0" fontId="18" fillId="2" borderId="0" xfId="0" applyFont="1" applyFill="1"/>
    <xf numFmtId="2" fontId="12" fillId="7" borderId="8" xfId="8" applyNumberFormat="1" applyFont="1" applyBorder="1" applyAlignment="1" applyProtection="1">
      <alignment horizontal="center" vertical="center" wrapText="1"/>
    </xf>
    <xf numFmtId="2" fontId="7" fillId="6" borderId="12" xfId="9" applyNumberFormat="1" applyFont="1" applyFill="1" applyBorder="1" applyAlignment="1" applyProtection="1">
      <alignment vertical="center" wrapText="1"/>
    </xf>
    <xf numFmtId="2" fontId="7" fillId="6" borderId="6" xfId="9" applyNumberFormat="1" applyFont="1" applyFill="1" applyBorder="1" applyAlignment="1" applyProtection="1">
      <alignment horizontal="right" vertical="center" wrapText="1"/>
    </xf>
    <xf numFmtId="2" fontId="7" fillId="6" borderId="6" xfId="9" applyNumberFormat="1" applyFont="1" applyFill="1" applyBorder="1" applyAlignment="1" applyProtection="1">
      <alignment horizontal="right" wrapText="1"/>
    </xf>
    <xf numFmtId="2" fontId="15" fillId="6" borderId="6" xfId="9" applyNumberFormat="1" applyFont="1" applyFill="1" applyBorder="1" applyAlignment="1" applyProtection="1">
      <alignment horizontal="right" wrapText="1"/>
    </xf>
    <xf numFmtId="2" fontId="7" fillId="9" borderId="6" xfId="9" applyNumberFormat="1" applyFont="1" applyFill="1" applyBorder="1" applyAlignment="1" applyProtection="1">
      <alignment horizontal="right" vertical="center" wrapText="1"/>
    </xf>
    <xf numFmtId="2" fontId="15" fillId="9" borderId="6" xfId="9" applyNumberFormat="1" applyFont="1" applyFill="1" applyBorder="1" applyAlignment="1" applyProtection="1">
      <alignment horizontal="right" vertical="center" wrapText="1"/>
    </xf>
    <xf numFmtId="165" fontId="11" fillId="2" borderId="6" xfId="4" applyNumberFormat="1" applyFont="1" applyFill="1" applyBorder="1" applyAlignment="1" applyProtection="1">
      <alignment horizontal="right" vertical="center" wrapText="1"/>
      <protection locked="0"/>
    </xf>
    <xf numFmtId="165" fontId="11" fillId="2" borderId="17" xfId="4" applyNumberFormat="1" applyFont="1" applyFill="1" applyBorder="1" applyAlignment="1" applyProtection="1">
      <alignment horizontal="right" vertical="center" wrapText="1"/>
      <protection locked="0"/>
    </xf>
    <xf numFmtId="165" fontId="10" fillId="2" borderId="6" xfId="4" applyNumberFormat="1" applyFont="1" applyFill="1" applyBorder="1" applyAlignment="1" applyProtection="1">
      <alignment horizontal="right" vertical="center" wrapText="1"/>
      <protection locked="0"/>
    </xf>
    <xf numFmtId="165" fontId="10" fillId="2" borderId="17" xfId="4" applyNumberFormat="1" applyFont="1" applyFill="1" applyBorder="1" applyAlignment="1" applyProtection="1">
      <alignment horizontal="right" vertical="center" wrapText="1"/>
      <protection locked="0"/>
    </xf>
    <xf numFmtId="165" fontId="11" fillId="2" borderId="15" xfId="4" applyNumberFormat="1" applyFont="1" applyFill="1" applyBorder="1" applyAlignment="1" applyProtection="1">
      <alignment horizontal="right" vertical="center" wrapText="1"/>
      <protection locked="0"/>
    </xf>
    <xf numFmtId="0" fontId="4" fillId="0" borderId="0" xfId="0" applyFont="1" applyAlignment="1" applyProtection="1">
      <alignment horizontal="center" wrapText="1"/>
      <protection locked="0"/>
    </xf>
    <xf numFmtId="0" fontId="6" fillId="2" borderId="7"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7" fillId="2" borderId="4"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9" fillId="2" borderId="0" xfId="0" applyFont="1" applyFill="1" applyAlignment="1">
      <alignment horizontal="left" wrapText="1"/>
    </xf>
    <xf numFmtId="0" fontId="0" fillId="2" borderId="0" xfId="0" applyFill="1" applyAlignment="1">
      <alignment horizontal="left" wrapText="1"/>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98242A6-A393-45C1-AF8E-6B5408AC1AA7}" name="Table14" displayName="Table14" ref="B10:I152" totalsRowShown="0" headerRowDxfId="13" dataDxfId="11" headerRowBorderDxfId="12" tableBorderDxfId="10">
  <autoFilter ref="B10:I152" xr:uid="{DABB09A0-5E18-4072-B9D5-E0C6A79E054F}"/>
  <tableColumns count="8">
    <tableColumn id="2" xr3:uid="{27193820-5445-4BBE-92AD-BBAA516BF9CA}" name="IT grupės kodas" dataDxfId="9"/>
    <tableColumn id="3" xr3:uid="{B4840004-B253-42AB-84B3-075634B50F03}" name="IMT turto grupes pavadinimas" dataDxfId="8"/>
    <tableColumn id="4" xr3:uid="{F6E3588C-74F7-4FAC-BEA8-D69E1E6AD126}" name="Mato vienetai" dataDxfId="7"/>
    <tableColumn id="5" xr3:uid="{65FDED3A-A399-4D7F-B124-4966B9DD456A}" name="Kiekis" dataDxfId="6" dataCellStyle="Comma"/>
    <tableColumn id="6" xr3:uid="{7C47D65E-4132-46EA-B513-54DA99F9F8A5}" name="Medžiagos ir gaminiai, EUR be PVM" dataDxfId="5"/>
    <tableColumn id="7" xr3:uid="{0C7EEAEE-8ED8-4054-8C76-F0232B087038}" name="Mašinų ir mechanizmų darbas, EUR be PVM" dataDxfId="4"/>
    <tableColumn id="1" xr3:uid="{CF620C64-B0BD-470F-979B-2A484252D526}" name="Darbo užmokestis ir pridėtinės išlaidos, EUR be PVM" dataDxfId="3"/>
    <tableColumn id="10" xr3:uid="{722D9223-ADA9-486E-90C0-8778FC2D78EC}"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2C9BF-D360-4CF3-8DDA-5D4EE42A4E61}">
  <sheetPr codeName="Sheet1">
    <tabColor theme="0"/>
    <outlinePr summaryBelow="0"/>
    <pageSetUpPr fitToPage="1"/>
  </sheetPr>
  <dimension ref="B1:P157"/>
  <sheetViews>
    <sheetView showGridLines="0" tabSelected="1" zoomScaleNormal="100" workbookViewId="0">
      <pane xSplit="3" ySplit="10" topLeftCell="D11" activePane="bottomRight" state="frozen"/>
      <selection pane="topRight" activeCell="E1" sqref="E1"/>
      <selection pane="bottomLeft" activeCell="A10" sqref="A10"/>
      <selection pane="bottomRight" activeCell="L115" sqref="L115"/>
    </sheetView>
  </sheetViews>
  <sheetFormatPr defaultColWidth="9.140625" defaultRowHeight="16.5" outlineLevelRow="1" x14ac:dyDescent="0.3"/>
  <cols>
    <col min="1" max="1" width="9.140625" style="6"/>
    <col min="2" max="2" width="16.5703125" style="5" customWidth="1"/>
    <col min="3" max="3" width="86.7109375" style="3" customWidth="1"/>
    <col min="4" max="4" width="10.7109375" style="50" customWidth="1"/>
    <col min="5" max="5" width="10.7109375" style="64" customWidth="1"/>
    <col min="6" max="9" width="20.7109375" style="44" customWidth="1"/>
    <col min="10" max="16384" width="9.140625" style="6"/>
  </cols>
  <sheetData>
    <row r="1" spans="2:9" hidden="1" x14ac:dyDescent="0.3"/>
    <row r="2" spans="2:9" ht="19.5" hidden="1" customHeight="1" x14ac:dyDescent="0.25">
      <c r="B2" s="90"/>
      <c r="C2" s="90"/>
      <c r="D2" s="90"/>
      <c r="E2" s="90"/>
      <c r="F2" s="90"/>
      <c r="G2" s="90"/>
      <c r="H2" s="90"/>
      <c r="I2" s="90"/>
    </row>
    <row r="3" spans="2:9" ht="15" hidden="1" x14ac:dyDescent="0.25">
      <c r="B3" s="91"/>
      <c r="C3" s="91"/>
      <c r="D3" s="91"/>
      <c r="E3" s="91"/>
      <c r="F3" s="91"/>
      <c r="G3" s="91"/>
      <c r="H3" s="91"/>
      <c r="I3" s="91"/>
    </row>
    <row r="4" spans="2:9" s="7" customFormat="1" ht="17.25" hidden="1" customHeight="1" x14ac:dyDescent="0.3">
      <c r="B4" s="4"/>
      <c r="C4" s="2"/>
      <c r="D4" s="60"/>
      <c r="E4" s="65"/>
      <c r="F4" s="45"/>
      <c r="G4" s="45"/>
      <c r="H4" s="45"/>
      <c r="I4" s="45"/>
    </row>
    <row r="5" spans="2:9" s="7" customFormat="1" hidden="1" x14ac:dyDescent="0.25">
      <c r="B5" s="92"/>
      <c r="C5" s="92"/>
      <c r="D5" s="92"/>
      <c r="E5" s="92"/>
      <c r="F5" s="92"/>
      <c r="G5" s="92"/>
      <c r="H5" s="92"/>
      <c r="I5" s="92"/>
    </row>
    <row r="6" spans="2:9" s="7" customFormat="1" ht="19.5" hidden="1" customHeight="1" x14ac:dyDescent="0.25">
      <c r="B6" s="90"/>
      <c r="C6" s="90"/>
      <c r="D6" s="90"/>
      <c r="E6" s="90"/>
      <c r="F6" s="90"/>
      <c r="G6" s="90"/>
      <c r="H6" s="90"/>
      <c r="I6" s="90"/>
    </row>
    <row r="7" spans="2:9" s="7" customFormat="1" ht="17.25" hidden="1" customHeight="1" x14ac:dyDescent="0.25">
      <c r="B7" s="93"/>
      <c r="C7" s="93"/>
      <c r="D7" s="93"/>
      <c r="E7" s="93"/>
      <c r="F7" s="93"/>
      <c r="G7" s="93"/>
      <c r="H7" s="93"/>
      <c r="I7" s="93"/>
    </row>
    <row r="8" spans="2:9" s="7" customFormat="1" ht="14.25" hidden="1" customHeight="1" x14ac:dyDescent="0.3">
      <c r="B8" s="4"/>
      <c r="C8" s="2"/>
      <c r="D8" s="60"/>
      <c r="E8" s="65"/>
      <c r="F8" s="45"/>
      <c r="G8" s="45"/>
      <c r="H8" s="45"/>
      <c r="I8" s="45"/>
    </row>
    <row r="9" spans="2:9" s="7" customFormat="1" ht="14.25" customHeight="1" x14ac:dyDescent="0.3">
      <c r="B9" s="4"/>
      <c r="C9" s="2"/>
      <c r="D9" s="60"/>
      <c r="E9" s="65"/>
      <c r="F9" s="45"/>
      <c r="G9" s="45"/>
      <c r="H9" s="45"/>
      <c r="I9" s="45"/>
    </row>
    <row r="10" spans="2:9" s="8" customFormat="1" ht="48" customHeight="1" thickBot="1" x14ac:dyDescent="0.3">
      <c r="B10" s="10" t="s">
        <v>31</v>
      </c>
      <c r="C10" s="11" t="s">
        <v>0</v>
      </c>
      <c r="D10" s="12" t="s">
        <v>32</v>
      </c>
      <c r="E10" s="77" t="s">
        <v>33</v>
      </c>
      <c r="F10" s="12" t="s">
        <v>147</v>
      </c>
      <c r="G10" s="12" t="s">
        <v>146</v>
      </c>
      <c r="H10" s="12" t="s">
        <v>145</v>
      </c>
      <c r="I10" s="12" t="s">
        <v>136</v>
      </c>
    </row>
    <row r="11" spans="2:9" s="7" customFormat="1" ht="15" customHeight="1" thickTop="1" x14ac:dyDescent="0.25">
      <c r="B11" s="13" t="s">
        <v>34</v>
      </c>
      <c r="C11" s="14" t="s">
        <v>35</v>
      </c>
      <c r="D11" s="52"/>
      <c r="E11" s="78"/>
      <c r="F11" s="15">
        <f>SUM(F12:F15)</f>
        <v>0</v>
      </c>
      <c r="G11" s="15">
        <f>SUM(G12:G15)</f>
        <v>0</v>
      </c>
      <c r="H11" s="15">
        <f>SUM(H12:H15)</f>
        <v>0</v>
      </c>
      <c r="I11" s="16">
        <f>SUM(F11:H11)</f>
        <v>0</v>
      </c>
    </row>
    <row r="12" spans="2:9" s="7" customFormat="1" ht="15" customHeight="1" outlineLevel="1" x14ac:dyDescent="0.25">
      <c r="B12" s="17" t="s">
        <v>1</v>
      </c>
      <c r="C12" s="18" t="s">
        <v>77</v>
      </c>
      <c r="D12" s="66" t="s">
        <v>36</v>
      </c>
      <c r="E12" s="67"/>
      <c r="F12" s="84"/>
      <c r="G12" s="84"/>
      <c r="H12" s="85"/>
      <c r="I12" s="46">
        <f>+Table14[[#This Row],[Kiekis]]*(Table14[[#This Row],[Medžiagos ir gaminiai, EUR be PVM]]+Table14[[#This Row],[Mašinų ir mechanizmų darbas, EUR be PVM]]+Table14[[#This Row],[Darbo užmokestis ir pridėtinės išlaidos, EUR be PVM]])</f>
        <v>0</v>
      </c>
    </row>
    <row r="13" spans="2:9" s="7" customFormat="1" ht="15" customHeight="1" outlineLevel="1" x14ac:dyDescent="0.25">
      <c r="B13" s="17" t="s">
        <v>2</v>
      </c>
      <c r="C13" s="18" t="s">
        <v>3</v>
      </c>
      <c r="D13" s="66" t="s">
        <v>36</v>
      </c>
      <c r="E13" s="67"/>
      <c r="F13" s="84"/>
      <c r="G13" s="84"/>
      <c r="H13" s="85"/>
      <c r="I13" s="46">
        <f>+Table14[[#This Row],[Kiekis]]*(Table14[[#This Row],[Medžiagos ir gaminiai, EUR be PVM]]+Table14[[#This Row],[Mašinų ir mechanizmų darbas, EUR be PVM]]+Table14[[#This Row],[Darbo užmokestis ir pridėtinės išlaidos, EUR be PVM]])</f>
        <v>0</v>
      </c>
    </row>
    <row r="14" spans="2:9" s="7" customFormat="1" ht="15" customHeight="1" outlineLevel="1" x14ac:dyDescent="0.25">
      <c r="B14" s="17" t="s">
        <v>4</v>
      </c>
      <c r="C14" s="18" t="s">
        <v>5</v>
      </c>
      <c r="D14" s="66" t="s">
        <v>36</v>
      </c>
      <c r="E14" s="67"/>
      <c r="F14" s="84"/>
      <c r="G14" s="84"/>
      <c r="H14" s="85"/>
      <c r="I14" s="46">
        <f>+Table14[[#This Row],[Kiekis]]*(Table14[[#This Row],[Medžiagos ir gaminiai, EUR be PVM]]+Table14[[#This Row],[Mašinų ir mechanizmų darbas, EUR be PVM]]+Table14[[#This Row],[Darbo užmokestis ir pridėtinės išlaidos, EUR be PVM]])</f>
        <v>0</v>
      </c>
    </row>
    <row r="15" spans="2:9" s="7" customFormat="1" ht="15" customHeight="1" outlineLevel="1" x14ac:dyDescent="0.25">
      <c r="B15" s="17" t="s">
        <v>6</v>
      </c>
      <c r="C15" s="18" t="s">
        <v>78</v>
      </c>
      <c r="D15" s="66" t="s">
        <v>36</v>
      </c>
      <c r="E15" s="67"/>
      <c r="F15" s="84"/>
      <c r="G15" s="84"/>
      <c r="H15" s="85"/>
      <c r="I15" s="46">
        <f>+Table14[[#This Row],[Kiekis]]*(Table14[[#This Row],[Medžiagos ir gaminiai, EUR be PVM]]+Table14[[#This Row],[Mašinų ir mechanizmų darbas, EUR be PVM]]+Table14[[#This Row],[Darbo užmokestis ir pridėtinės išlaidos, EUR be PVM]])</f>
        <v>0</v>
      </c>
    </row>
    <row r="16" spans="2:9" s="7" customFormat="1" ht="15" customHeight="1" x14ac:dyDescent="0.25">
      <c r="B16" s="19">
        <v>100020</v>
      </c>
      <c r="C16" s="20" t="s">
        <v>7</v>
      </c>
      <c r="D16" s="53"/>
      <c r="E16" s="79"/>
      <c r="F16" s="21">
        <f>SUM(F17)</f>
        <v>0</v>
      </c>
      <c r="G16" s="21">
        <f t="shared" ref="G16:H16" si="0">SUM(G17)</f>
        <v>0</v>
      </c>
      <c r="H16" s="21">
        <f t="shared" si="0"/>
        <v>0</v>
      </c>
      <c r="I16" s="22">
        <f>SUM(F16:H16)</f>
        <v>0</v>
      </c>
    </row>
    <row r="17" spans="2:9" s="7" customFormat="1" ht="15" customHeight="1" x14ac:dyDescent="0.25">
      <c r="B17" s="17">
        <v>100020</v>
      </c>
      <c r="C17" s="23" t="s">
        <v>7</v>
      </c>
      <c r="D17" s="68" t="s">
        <v>36</v>
      </c>
      <c r="E17" s="51"/>
      <c r="F17" s="86"/>
      <c r="G17" s="86"/>
      <c r="H17" s="87"/>
      <c r="I17" s="46">
        <f>+Table14[[#This Row],[Kiekis]]*(Table14[[#This Row],[Medžiagos ir gaminiai, EUR be PVM]]+Table14[[#This Row],[Mašinų ir mechanizmų darbas, EUR be PVM]]+Table14[[#This Row],[Darbo užmokestis ir pridėtinės išlaidos, EUR be PVM]])</f>
        <v>0</v>
      </c>
    </row>
    <row r="18" spans="2:9" s="7" customFormat="1" ht="15" customHeight="1" x14ac:dyDescent="0.25">
      <c r="B18" s="24">
        <v>120000</v>
      </c>
      <c r="C18" s="25" t="s">
        <v>37</v>
      </c>
      <c r="D18" s="53"/>
      <c r="E18" s="79"/>
      <c r="F18" s="21">
        <f>SUM(F19:F19)</f>
        <v>0</v>
      </c>
      <c r="G18" s="21">
        <f>SUM(G19:G19)</f>
        <v>0</v>
      </c>
      <c r="H18" s="21">
        <f>SUM(H19:H19)</f>
        <v>0</v>
      </c>
      <c r="I18" s="22">
        <f>SUM(F18:H18)</f>
        <v>0</v>
      </c>
    </row>
    <row r="19" spans="2:9" s="7" customFormat="1" ht="15" customHeight="1" x14ac:dyDescent="0.25">
      <c r="B19" s="26">
        <v>120020</v>
      </c>
      <c r="C19" s="18" t="s">
        <v>8</v>
      </c>
      <c r="D19" s="66" t="s">
        <v>36</v>
      </c>
      <c r="E19" s="67"/>
      <c r="F19" s="84"/>
      <c r="G19" s="84"/>
      <c r="H19" s="85"/>
      <c r="I19" s="46">
        <f>+Table14[[#This Row],[Kiekis]]*(Table14[[#This Row],[Medžiagos ir gaminiai, EUR be PVM]]+Table14[[#This Row],[Mašinų ir mechanizmų darbas, EUR be PVM]]+Table14[[#This Row],[Darbo užmokestis ir pridėtinės išlaidos, EUR be PVM]])</f>
        <v>0</v>
      </c>
    </row>
    <row r="20" spans="2:9" s="7" customFormat="1" ht="15" customHeight="1" x14ac:dyDescent="0.25">
      <c r="B20" s="24">
        <v>130000</v>
      </c>
      <c r="C20" s="25" t="s">
        <v>9</v>
      </c>
      <c r="D20" s="53"/>
      <c r="E20" s="79"/>
      <c r="F20" s="21">
        <f>SUM(F21+F24+F26+F29)</f>
        <v>0</v>
      </c>
      <c r="G20" s="21">
        <f>SUM(G21+G24+G26+G29)</f>
        <v>0</v>
      </c>
      <c r="H20" s="21">
        <f>SUM(H21+H24+H26+H29)</f>
        <v>0</v>
      </c>
      <c r="I20" s="22">
        <f>SUM(F20:H20)</f>
        <v>0</v>
      </c>
    </row>
    <row r="21" spans="2:9" ht="15" customHeight="1" outlineLevel="1" x14ac:dyDescent="0.25">
      <c r="B21" s="27">
        <v>130010</v>
      </c>
      <c r="C21" s="28" t="s">
        <v>38</v>
      </c>
      <c r="D21" s="69"/>
      <c r="E21" s="82"/>
      <c r="F21" s="47">
        <f>SUM(F22:F23)</f>
        <v>0</v>
      </c>
      <c r="G21" s="47">
        <f>SUM(G22:G23)</f>
        <v>0</v>
      </c>
      <c r="H21" s="47">
        <f>SUM(H22:H23)</f>
        <v>0</v>
      </c>
      <c r="I21" s="29">
        <f>SUM(F21:H21)</f>
        <v>0</v>
      </c>
    </row>
    <row r="22" spans="2:9" s="7" customFormat="1" ht="15" customHeight="1" outlineLevel="1" x14ac:dyDescent="0.25">
      <c r="B22" s="17">
        <v>130010</v>
      </c>
      <c r="C22" s="30" t="s">
        <v>10</v>
      </c>
      <c r="D22" s="66" t="s">
        <v>39</v>
      </c>
      <c r="E22" s="67"/>
      <c r="F22" s="84"/>
      <c r="G22" s="84"/>
      <c r="H22" s="85"/>
      <c r="I22" s="46">
        <f>+Table14[[#This Row],[Kiekis]]*(Table14[[#This Row],[Medžiagos ir gaminiai, EUR be PVM]]+Table14[[#This Row],[Mašinų ir mechanizmų darbas, EUR be PVM]]+Table14[[#This Row],[Darbo užmokestis ir pridėtinės išlaidos, EUR be PVM]])</f>
        <v>0</v>
      </c>
    </row>
    <row r="23" spans="2:9" s="7" customFormat="1" ht="15" customHeight="1" outlineLevel="1" x14ac:dyDescent="0.25">
      <c r="B23" s="17">
        <v>130010</v>
      </c>
      <c r="C23" s="30" t="s">
        <v>11</v>
      </c>
      <c r="D23" s="66" t="s">
        <v>40</v>
      </c>
      <c r="E23" s="67"/>
      <c r="F23" s="84"/>
      <c r="G23" s="84"/>
      <c r="H23" s="85"/>
      <c r="I23" s="46">
        <f>+Table14[[#This Row],[Kiekis]]*(Table14[[#This Row],[Medžiagos ir gaminiai, EUR be PVM]]+Table14[[#This Row],[Mašinų ir mechanizmų darbas, EUR be PVM]]+Table14[[#This Row],[Darbo užmokestis ir pridėtinės išlaidos, EUR be PVM]])</f>
        <v>0</v>
      </c>
    </row>
    <row r="24" spans="2:9" ht="15" customHeight="1" outlineLevel="1" x14ac:dyDescent="0.25">
      <c r="B24" s="27">
        <v>130020</v>
      </c>
      <c r="C24" s="28" t="s">
        <v>12</v>
      </c>
      <c r="D24" s="69"/>
      <c r="E24" s="82"/>
      <c r="F24" s="47">
        <f>SUM(F25)</f>
        <v>0</v>
      </c>
      <c r="G24" s="47">
        <f>SUM(G25)</f>
        <v>0</v>
      </c>
      <c r="H24" s="47">
        <f>SUM(H25)</f>
        <v>0</v>
      </c>
      <c r="I24" s="29">
        <f>SUM(F24:H24)</f>
        <v>0</v>
      </c>
    </row>
    <row r="25" spans="2:9" s="7" customFormat="1" ht="15" customHeight="1" outlineLevel="1" x14ac:dyDescent="0.25">
      <c r="B25" s="17">
        <v>130020</v>
      </c>
      <c r="C25" s="30" t="s">
        <v>12</v>
      </c>
      <c r="D25" s="66" t="s">
        <v>40</v>
      </c>
      <c r="E25" s="67"/>
      <c r="F25" s="84"/>
      <c r="G25" s="84"/>
      <c r="H25" s="85"/>
      <c r="I25" s="46">
        <f>+Table14[[#This Row],[Kiekis]]*(Table14[[#This Row],[Medžiagos ir gaminiai, EUR be PVM]]+Table14[[#This Row],[Mašinų ir mechanizmų darbas, EUR be PVM]]+Table14[[#This Row],[Darbo užmokestis ir pridėtinės išlaidos, EUR be PVM]])</f>
        <v>0</v>
      </c>
    </row>
    <row r="26" spans="2:9" ht="15" customHeight="1" outlineLevel="1" x14ac:dyDescent="0.25">
      <c r="B26" s="27">
        <v>130030</v>
      </c>
      <c r="C26" s="28" t="s">
        <v>13</v>
      </c>
      <c r="D26" s="69"/>
      <c r="E26" s="82"/>
      <c r="F26" s="47">
        <f>SUM(F27:F28)</f>
        <v>0</v>
      </c>
      <c r="G26" s="47">
        <f>SUM(G27:G28)</f>
        <v>0</v>
      </c>
      <c r="H26" s="47">
        <f>SUM(H27:H28)</f>
        <v>0</v>
      </c>
      <c r="I26" s="29">
        <f>SUM(F26:H26)</f>
        <v>0</v>
      </c>
    </row>
    <row r="27" spans="2:9" s="7" customFormat="1" ht="15" customHeight="1" outlineLevel="1" x14ac:dyDescent="0.25">
      <c r="B27" s="17">
        <v>130030</v>
      </c>
      <c r="C27" s="30" t="s">
        <v>14</v>
      </c>
      <c r="D27" s="66" t="s">
        <v>39</v>
      </c>
      <c r="E27" s="67"/>
      <c r="F27" s="84"/>
      <c r="G27" s="84"/>
      <c r="H27" s="85"/>
      <c r="I27" s="46">
        <f>+Table14[[#This Row],[Kiekis]]*(Table14[[#This Row],[Medžiagos ir gaminiai, EUR be PVM]]+Table14[[#This Row],[Mašinų ir mechanizmų darbas, EUR be PVM]]+Table14[[#This Row],[Darbo užmokestis ir pridėtinės išlaidos, EUR be PVM]])</f>
        <v>0</v>
      </c>
    </row>
    <row r="28" spans="2:9" s="7" customFormat="1" ht="15" customHeight="1" outlineLevel="1" x14ac:dyDescent="0.25">
      <c r="B28" s="17">
        <v>130030</v>
      </c>
      <c r="C28" s="30" t="s">
        <v>13</v>
      </c>
      <c r="D28" s="66" t="s">
        <v>36</v>
      </c>
      <c r="E28" s="67"/>
      <c r="F28" s="84"/>
      <c r="G28" s="84"/>
      <c r="H28" s="85"/>
      <c r="I28" s="46">
        <f>+Table14[[#This Row],[Kiekis]]*(Table14[[#This Row],[Medžiagos ir gaminiai, EUR be PVM]]+Table14[[#This Row],[Mašinų ir mechanizmų darbas, EUR be PVM]]+Table14[[#This Row],[Darbo užmokestis ir pridėtinės išlaidos, EUR be PVM]])</f>
        <v>0</v>
      </c>
    </row>
    <row r="29" spans="2:9" ht="15" customHeight="1" outlineLevel="1" x14ac:dyDescent="0.25">
      <c r="B29" s="27">
        <v>130040</v>
      </c>
      <c r="C29" s="28" t="s">
        <v>15</v>
      </c>
      <c r="D29" s="69"/>
      <c r="E29" s="82"/>
      <c r="F29" s="47">
        <f>SUM(F30)</f>
        <v>0</v>
      </c>
      <c r="G29" s="47">
        <f>SUM(G30)</f>
        <v>0</v>
      </c>
      <c r="H29" s="47">
        <f>SUM(H30)</f>
        <v>0</v>
      </c>
      <c r="I29" s="29">
        <f>SUM(F29:H29)</f>
        <v>0</v>
      </c>
    </row>
    <row r="30" spans="2:9" s="7" customFormat="1" ht="15" customHeight="1" outlineLevel="1" x14ac:dyDescent="0.25">
      <c r="B30" s="17">
        <v>130040</v>
      </c>
      <c r="C30" s="30" t="s">
        <v>15</v>
      </c>
      <c r="D30" s="66" t="s">
        <v>36</v>
      </c>
      <c r="E30" s="67"/>
      <c r="F30" s="84"/>
      <c r="G30" s="84"/>
      <c r="H30" s="85"/>
      <c r="I30" s="46">
        <f>+Table14[[#This Row],[Kiekis]]*(Table14[[#This Row],[Medžiagos ir gaminiai, EUR be PVM]]+Table14[[#This Row],[Mašinų ir mechanizmų darbas, EUR be PVM]]+Table14[[#This Row],[Darbo užmokestis ir pridėtinės išlaidos, EUR be PVM]])</f>
        <v>0</v>
      </c>
    </row>
    <row r="31" spans="2:9" ht="15" customHeight="1" x14ac:dyDescent="0.25">
      <c r="B31" s="19">
        <v>140000</v>
      </c>
      <c r="C31" s="25" t="s">
        <v>16</v>
      </c>
      <c r="D31" s="53"/>
      <c r="E31" s="79"/>
      <c r="F31" s="21">
        <f>SUM(F32+F53+F82+F91)</f>
        <v>0</v>
      </c>
      <c r="G31" s="21">
        <f>SUM(G32+G53+G82+G91)</f>
        <v>0</v>
      </c>
      <c r="H31" s="21">
        <f>SUM(H32+H53+H82+H91)</f>
        <v>0</v>
      </c>
      <c r="I31" s="22">
        <f>SUM(F31:H31)</f>
        <v>0</v>
      </c>
    </row>
    <row r="32" spans="2:9" ht="15" customHeight="1" outlineLevel="1" x14ac:dyDescent="0.25">
      <c r="B32" s="27">
        <v>140010</v>
      </c>
      <c r="C32" s="28" t="s">
        <v>41</v>
      </c>
      <c r="D32" s="69"/>
      <c r="E32" s="82"/>
      <c r="F32" s="47">
        <f>SUM(F33:F52)</f>
        <v>0</v>
      </c>
      <c r="G32" s="47">
        <f>SUM(G33:G52)</f>
        <v>0</v>
      </c>
      <c r="H32" s="47">
        <f>SUM(H33:H52)</f>
        <v>0</v>
      </c>
      <c r="I32" s="29">
        <f>SUM(F32:H32)</f>
        <v>0</v>
      </c>
    </row>
    <row r="33" spans="2:9" ht="15" customHeight="1" outlineLevel="1" x14ac:dyDescent="0.25">
      <c r="B33" s="31">
        <v>140010</v>
      </c>
      <c r="C33" s="30" t="s">
        <v>85</v>
      </c>
      <c r="D33" s="66" t="s">
        <v>144</v>
      </c>
      <c r="E33" s="67"/>
      <c r="F33" s="84"/>
      <c r="G33" s="84"/>
      <c r="H33" s="85"/>
      <c r="I33" s="46">
        <f>+Table14[[#This Row],[Kiekis]]*(Table14[[#This Row],[Medžiagos ir gaminiai, EUR be PVM]]+Table14[[#This Row],[Mašinų ir mechanizmų darbas, EUR be PVM]]+Table14[[#This Row],[Darbo užmokestis ir pridėtinės išlaidos, EUR be PVM]])</f>
        <v>0</v>
      </c>
    </row>
    <row r="34" spans="2:9" ht="15" customHeight="1" outlineLevel="1" x14ac:dyDescent="0.25">
      <c r="B34" s="31">
        <v>140010</v>
      </c>
      <c r="C34" s="30" t="s">
        <v>86</v>
      </c>
      <c r="D34" s="66" t="s">
        <v>144</v>
      </c>
      <c r="E34" s="67"/>
      <c r="F34" s="84"/>
      <c r="G34" s="84"/>
      <c r="H34" s="85"/>
      <c r="I34" s="46">
        <f>+Table14[[#This Row],[Kiekis]]*(Table14[[#This Row],[Medžiagos ir gaminiai, EUR be PVM]]+Table14[[#This Row],[Mašinų ir mechanizmų darbas, EUR be PVM]]+Table14[[#This Row],[Darbo užmokestis ir pridėtinės išlaidos, EUR be PVM]])</f>
        <v>0</v>
      </c>
    </row>
    <row r="35" spans="2:9" ht="15" customHeight="1" outlineLevel="1" x14ac:dyDescent="0.25">
      <c r="B35" s="31">
        <v>140010</v>
      </c>
      <c r="C35" s="30" t="s">
        <v>88</v>
      </c>
      <c r="D35" s="66" t="s">
        <v>144</v>
      </c>
      <c r="E35" s="67"/>
      <c r="F35" s="84"/>
      <c r="G35" s="84"/>
      <c r="H35" s="85"/>
      <c r="I35" s="46">
        <f>+Table14[[#This Row],[Kiekis]]*(Table14[[#This Row],[Medžiagos ir gaminiai, EUR be PVM]]+Table14[[#This Row],[Mašinų ir mechanizmų darbas, EUR be PVM]]+Table14[[#This Row],[Darbo užmokestis ir pridėtinės išlaidos, EUR be PVM]])</f>
        <v>0</v>
      </c>
    </row>
    <row r="36" spans="2:9" ht="15" customHeight="1" outlineLevel="1" x14ac:dyDescent="0.25">
      <c r="B36" s="31">
        <v>140010</v>
      </c>
      <c r="C36" s="30" t="s">
        <v>87</v>
      </c>
      <c r="D36" s="66" t="s">
        <v>144</v>
      </c>
      <c r="E36" s="67"/>
      <c r="F36" s="84"/>
      <c r="G36" s="84"/>
      <c r="H36" s="85"/>
      <c r="I36" s="46">
        <f>+Table14[[#This Row],[Kiekis]]*(Table14[[#This Row],[Medžiagos ir gaminiai, EUR be PVM]]+Table14[[#This Row],[Mašinų ir mechanizmų darbas, EUR be PVM]]+Table14[[#This Row],[Darbo užmokestis ir pridėtinės išlaidos, EUR be PVM]])</f>
        <v>0</v>
      </c>
    </row>
    <row r="37" spans="2:9" ht="15" customHeight="1" outlineLevel="1" x14ac:dyDescent="0.25">
      <c r="B37" s="31">
        <v>140010</v>
      </c>
      <c r="C37" s="30" t="s">
        <v>89</v>
      </c>
      <c r="D37" s="66" t="s">
        <v>42</v>
      </c>
      <c r="E37" s="67"/>
      <c r="F37" s="84"/>
      <c r="G37" s="84"/>
      <c r="H37" s="85"/>
      <c r="I37" s="46">
        <f>+Table14[[#This Row],[Kiekis]]*(Table14[[#This Row],[Medžiagos ir gaminiai, EUR be PVM]]+Table14[[#This Row],[Mašinų ir mechanizmų darbas, EUR be PVM]]+Table14[[#This Row],[Darbo užmokestis ir pridėtinės išlaidos, EUR be PVM]])</f>
        <v>0</v>
      </c>
    </row>
    <row r="38" spans="2:9" ht="15" customHeight="1" outlineLevel="1" x14ac:dyDescent="0.25">
      <c r="B38" s="31">
        <v>140010</v>
      </c>
      <c r="C38" s="30" t="s">
        <v>90</v>
      </c>
      <c r="D38" s="66" t="s">
        <v>42</v>
      </c>
      <c r="E38" s="67"/>
      <c r="F38" s="84"/>
      <c r="G38" s="84"/>
      <c r="H38" s="85"/>
      <c r="I38" s="46">
        <f>+Table14[[#This Row],[Kiekis]]*(Table14[[#This Row],[Medžiagos ir gaminiai, EUR be PVM]]+Table14[[#This Row],[Mašinų ir mechanizmų darbas, EUR be PVM]]+Table14[[#This Row],[Darbo užmokestis ir pridėtinės išlaidos, EUR be PVM]])</f>
        <v>0</v>
      </c>
    </row>
    <row r="39" spans="2:9" ht="15" customHeight="1" outlineLevel="1" x14ac:dyDescent="0.25">
      <c r="B39" s="31">
        <v>140010</v>
      </c>
      <c r="C39" s="30" t="s">
        <v>91</v>
      </c>
      <c r="D39" s="66" t="s">
        <v>42</v>
      </c>
      <c r="E39" s="67"/>
      <c r="F39" s="84"/>
      <c r="G39" s="84"/>
      <c r="H39" s="85"/>
      <c r="I39" s="46">
        <f>+Table14[[#This Row],[Kiekis]]*(Table14[[#This Row],[Medžiagos ir gaminiai, EUR be PVM]]+Table14[[#This Row],[Mašinų ir mechanizmų darbas, EUR be PVM]]+Table14[[#This Row],[Darbo užmokestis ir pridėtinės išlaidos, EUR be PVM]])</f>
        <v>0</v>
      </c>
    </row>
    <row r="40" spans="2:9" ht="15" customHeight="1" outlineLevel="1" x14ac:dyDescent="0.25">
      <c r="B40" s="31">
        <v>140010</v>
      </c>
      <c r="C40" s="30" t="s">
        <v>94</v>
      </c>
      <c r="D40" s="66" t="s">
        <v>42</v>
      </c>
      <c r="E40" s="67"/>
      <c r="F40" s="84"/>
      <c r="G40" s="84"/>
      <c r="H40" s="85"/>
      <c r="I40" s="46">
        <f>+Table14[[#This Row],[Kiekis]]*(Table14[[#This Row],[Medžiagos ir gaminiai, EUR be PVM]]+Table14[[#This Row],[Mašinų ir mechanizmų darbas, EUR be PVM]]+Table14[[#This Row],[Darbo užmokestis ir pridėtinės išlaidos, EUR be PVM]])</f>
        <v>0</v>
      </c>
    </row>
    <row r="41" spans="2:9" ht="30" outlineLevel="1" x14ac:dyDescent="0.25">
      <c r="B41" s="31">
        <v>140010</v>
      </c>
      <c r="C41" s="30" t="s">
        <v>92</v>
      </c>
      <c r="D41" s="66" t="s">
        <v>42</v>
      </c>
      <c r="E41" s="67"/>
      <c r="F41" s="84"/>
      <c r="G41" s="84"/>
      <c r="H41" s="85"/>
      <c r="I41" s="46">
        <f>+Table14[[#This Row],[Kiekis]]*(Table14[[#This Row],[Medžiagos ir gaminiai, EUR be PVM]]+Table14[[#This Row],[Mašinų ir mechanizmų darbas, EUR be PVM]]+Table14[[#This Row],[Darbo užmokestis ir pridėtinės išlaidos, EUR be PVM]])</f>
        <v>0</v>
      </c>
    </row>
    <row r="42" spans="2:9" ht="30" outlineLevel="1" x14ac:dyDescent="0.25">
      <c r="B42" s="31">
        <v>140010</v>
      </c>
      <c r="C42" s="30" t="s">
        <v>93</v>
      </c>
      <c r="D42" s="66" t="s">
        <v>42</v>
      </c>
      <c r="E42" s="67"/>
      <c r="F42" s="84"/>
      <c r="G42" s="84"/>
      <c r="H42" s="85"/>
      <c r="I42" s="46">
        <f>+Table14[[#This Row],[Kiekis]]*(Table14[[#This Row],[Medžiagos ir gaminiai, EUR be PVM]]+Table14[[#This Row],[Mašinų ir mechanizmų darbas, EUR be PVM]]+Table14[[#This Row],[Darbo užmokestis ir pridėtinės išlaidos, EUR be PVM]])</f>
        <v>0</v>
      </c>
    </row>
    <row r="43" spans="2:9" ht="15" customHeight="1" outlineLevel="1" x14ac:dyDescent="0.25">
      <c r="B43" s="31">
        <v>140010</v>
      </c>
      <c r="C43" s="30" t="s">
        <v>95</v>
      </c>
      <c r="D43" s="66" t="s">
        <v>144</v>
      </c>
      <c r="E43" s="67"/>
      <c r="F43" s="84"/>
      <c r="G43" s="84"/>
      <c r="H43" s="85"/>
      <c r="I43" s="46">
        <f>+Table14[[#This Row],[Kiekis]]*(Table14[[#This Row],[Medžiagos ir gaminiai, EUR be PVM]]+Table14[[#This Row],[Mašinų ir mechanizmų darbas, EUR be PVM]]+Table14[[#This Row],[Darbo užmokestis ir pridėtinės išlaidos, EUR be PVM]])</f>
        <v>0</v>
      </c>
    </row>
    <row r="44" spans="2:9" ht="15" customHeight="1" outlineLevel="1" x14ac:dyDescent="0.25">
      <c r="B44" s="31">
        <v>140010</v>
      </c>
      <c r="C44" s="30" t="s">
        <v>96</v>
      </c>
      <c r="D44" s="66" t="s">
        <v>144</v>
      </c>
      <c r="E44" s="67"/>
      <c r="F44" s="84"/>
      <c r="G44" s="84"/>
      <c r="H44" s="85"/>
      <c r="I44" s="46">
        <f>+Table14[[#This Row],[Kiekis]]*(Table14[[#This Row],[Medžiagos ir gaminiai, EUR be PVM]]+Table14[[#This Row],[Mašinų ir mechanizmų darbas, EUR be PVM]]+Table14[[#This Row],[Darbo užmokestis ir pridėtinės išlaidos, EUR be PVM]])</f>
        <v>0</v>
      </c>
    </row>
    <row r="45" spans="2:9" ht="15" customHeight="1" outlineLevel="1" x14ac:dyDescent="0.25">
      <c r="B45" s="31">
        <v>140010</v>
      </c>
      <c r="C45" s="30" t="s">
        <v>97</v>
      </c>
      <c r="D45" s="66" t="s">
        <v>144</v>
      </c>
      <c r="E45" s="67"/>
      <c r="F45" s="84"/>
      <c r="G45" s="84"/>
      <c r="H45" s="85"/>
      <c r="I45" s="46">
        <f>+Table14[[#This Row],[Kiekis]]*(Table14[[#This Row],[Medžiagos ir gaminiai, EUR be PVM]]+Table14[[#This Row],[Mašinų ir mechanizmų darbas, EUR be PVM]]+Table14[[#This Row],[Darbo užmokestis ir pridėtinės išlaidos, EUR be PVM]])</f>
        <v>0</v>
      </c>
    </row>
    <row r="46" spans="2:9" ht="15" customHeight="1" outlineLevel="1" x14ac:dyDescent="0.25">
      <c r="B46" s="31">
        <v>140010</v>
      </c>
      <c r="C46" s="30" t="s">
        <v>98</v>
      </c>
      <c r="D46" s="66" t="s">
        <v>144</v>
      </c>
      <c r="E46" s="67"/>
      <c r="F46" s="84"/>
      <c r="G46" s="84"/>
      <c r="H46" s="85"/>
      <c r="I46" s="46">
        <f>+Table14[[#This Row],[Kiekis]]*(Table14[[#This Row],[Medžiagos ir gaminiai, EUR be PVM]]+Table14[[#This Row],[Mašinų ir mechanizmų darbas, EUR be PVM]]+Table14[[#This Row],[Darbo užmokestis ir pridėtinės išlaidos, EUR be PVM]])</f>
        <v>0</v>
      </c>
    </row>
    <row r="47" spans="2:9" ht="15" customHeight="1" outlineLevel="1" x14ac:dyDescent="0.25">
      <c r="B47" s="31">
        <v>140010</v>
      </c>
      <c r="C47" s="30" t="s">
        <v>99</v>
      </c>
      <c r="D47" s="66" t="s">
        <v>42</v>
      </c>
      <c r="E47" s="67"/>
      <c r="F47" s="84"/>
      <c r="G47" s="84"/>
      <c r="H47" s="85"/>
      <c r="I47" s="46">
        <f>+Table14[[#This Row],[Kiekis]]*(Table14[[#This Row],[Medžiagos ir gaminiai, EUR be PVM]]+Table14[[#This Row],[Mašinų ir mechanizmų darbas, EUR be PVM]]+Table14[[#This Row],[Darbo užmokestis ir pridėtinės išlaidos, EUR be PVM]])</f>
        <v>0</v>
      </c>
    </row>
    <row r="48" spans="2:9" ht="15" customHeight="1" outlineLevel="1" x14ac:dyDescent="0.25">
      <c r="B48" s="31">
        <v>140010</v>
      </c>
      <c r="C48" s="30" t="s">
        <v>100</v>
      </c>
      <c r="D48" s="66" t="s">
        <v>42</v>
      </c>
      <c r="E48" s="67"/>
      <c r="F48" s="84"/>
      <c r="G48" s="84"/>
      <c r="H48" s="85"/>
      <c r="I48" s="46">
        <f>+Table14[[#This Row],[Kiekis]]*(Table14[[#This Row],[Medžiagos ir gaminiai, EUR be PVM]]+Table14[[#This Row],[Mašinų ir mechanizmų darbas, EUR be PVM]]+Table14[[#This Row],[Darbo užmokestis ir pridėtinės išlaidos, EUR be PVM]])</f>
        <v>0</v>
      </c>
    </row>
    <row r="49" spans="2:9" ht="15" customHeight="1" outlineLevel="1" x14ac:dyDescent="0.25">
      <c r="B49" s="31">
        <v>140010</v>
      </c>
      <c r="C49" s="30" t="s">
        <v>101</v>
      </c>
      <c r="D49" s="66" t="s">
        <v>42</v>
      </c>
      <c r="E49" s="67"/>
      <c r="F49" s="84"/>
      <c r="G49" s="84"/>
      <c r="H49" s="85"/>
      <c r="I49" s="46">
        <f>+Table14[[#This Row],[Kiekis]]*(Table14[[#This Row],[Medžiagos ir gaminiai, EUR be PVM]]+Table14[[#This Row],[Mašinų ir mechanizmų darbas, EUR be PVM]]+Table14[[#This Row],[Darbo užmokestis ir pridėtinės išlaidos, EUR be PVM]])</f>
        <v>0</v>
      </c>
    </row>
    <row r="50" spans="2:9" ht="15" customHeight="1" outlineLevel="1" x14ac:dyDescent="0.25">
      <c r="B50" s="31">
        <v>140010</v>
      </c>
      <c r="C50" s="30" t="s">
        <v>102</v>
      </c>
      <c r="D50" s="66" t="s">
        <v>42</v>
      </c>
      <c r="E50" s="67"/>
      <c r="F50" s="84"/>
      <c r="G50" s="84"/>
      <c r="H50" s="85"/>
      <c r="I50" s="46">
        <f>+Table14[[#This Row],[Kiekis]]*(Table14[[#This Row],[Medžiagos ir gaminiai, EUR be PVM]]+Table14[[#This Row],[Mašinų ir mechanizmų darbas, EUR be PVM]]+Table14[[#This Row],[Darbo užmokestis ir pridėtinės išlaidos, EUR be PVM]])</f>
        <v>0</v>
      </c>
    </row>
    <row r="51" spans="2:9" ht="30" outlineLevel="1" x14ac:dyDescent="0.25">
      <c r="B51" s="31">
        <v>140010</v>
      </c>
      <c r="C51" s="30" t="s">
        <v>103</v>
      </c>
      <c r="D51" s="66" t="s">
        <v>42</v>
      </c>
      <c r="E51" s="67"/>
      <c r="F51" s="84"/>
      <c r="G51" s="84"/>
      <c r="H51" s="85"/>
      <c r="I51" s="46">
        <f>+Table14[[#This Row],[Kiekis]]*(Table14[[#This Row],[Medžiagos ir gaminiai, EUR be PVM]]+Table14[[#This Row],[Mašinų ir mechanizmų darbas, EUR be PVM]]+Table14[[#This Row],[Darbo užmokestis ir pridėtinės išlaidos, EUR be PVM]])</f>
        <v>0</v>
      </c>
    </row>
    <row r="52" spans="2:9" ht="30" outlineLevel="1" x14ac:dyDescent="0.25">
      <c r="B52" s="31">
        <v>140010</v>
      </c>
      <c r="C52" s="30" t="s">
        <v>104</v>
      </c>
      <c r="D52" s="66" t="s">
        <v>42</v>
      </c>
      <c r="E52" s="67"/>
      <c r="F52" s="84"/>
      <c r="G52" s="84"/>
      <c r="H52" s="85"/>
      <c r="I52" s="46">
        <f>+Table14[[#This Row],[Kiekis]]*(Table14[[#This Row],[Medžiagos ir gaminiai, EUR be PVM]]+Table14[[#This Row],[Mašinų ir mechanizmų darbas, EUR be PVM]]+Table14[[#This Row],[Darbo užmokestis ir pridėtinės išlaidos, EUR be PVM]])</f>
        <v>0</v>
      </c>
    </row>
    <row r="53" spans="2:9" ht="15" customHeight="1" outlineLevel="1" x14ac:dyDescent="0.25">
      <c r="B53" s="27">
        <v>140020</v>
      </c>
      <c r="C53" s="28" t="s">
        <v>43</v>
      </c>
      <c r="D53" s="69"/>
      <c r="E53" s="82"/>
      <c r="F53" s="47">
        <f>SUM(F54:F81)</f>
        <v>0</v>
      </c>
      <c r="G53" s="47">
        <f>SUM(G54:G81)</f>
        <v>0</v>
      </c>
      <c r="H53" s="47">
        <f>SUM(H54:H81)</f>
        <v>0</v>
      </c>
      <c r="I53" s="29">
        <f>SUM(F53:H53)</f>
        <v>0</v>
      </c>
    </row>
    <row r="54" spans="2:9" ht="15" customHeight="1" outlineLevel="1" x14ac:dyDescent="0.25">
      <c r="B54" s="31">
        <v>140020</v>
      </c>
      <c r="C54" s="30" t="s">
        <v>105</v>
      </c>
      <c r="D54" s="66" t="s">
        <v>144</v>
      </c>
      <c r="E54" s="67"/>
      <c r="F54" s="84"/>
      <c r="G54" s="84"/>
      <c r="H54" s="85"/>
      <c r="I54" s="46">
        <f>+Table14[[#This Row],[Kiekis]]*(Table14[[#This Row],[Medžiagos ir gaminiai, EUR be PVM]]+Table14[[#This Row],[Mašinų ir mechanizmų darbas, EUR be PVM]]+Table14[[#This Row],[Darbo užmokestis ir pridėtinės išlaidos, EUR be PVM]])</f>
        <v>0</v>
      </c>
    </row>
    <row r="55" spans="2:9" ht="15" customHeight="1" outlineLevel="1" x14ac:dyDescent="0.25">
      <c r="B55" s="31">
        <v>140020</v>
      </c>
      <c r="C55" s="30" t="s">
        <v>140</v>
      </c>
      <c r="D55" s="66" t="s">
        <v>144</v>
      </c>
      <c r="E55" s="67"/>
      <c r="F55" s="84"/>
      <c r="G55" s="84"/>
      <c r="H55" s="85"/>
      <c r="I55" s="46">
        <f>+Table14[[#This Row],[Kiekis]]*(Table14[[#This Row],[Medžiagos ir gaminiai, EUR be PVM]]+Table14[[#This Row],[Mašinų ir mechanizmų darbas, EUR be PVM]]+Table14[[#This Row],[Darbo užmokestis ir pridėtinės išlaidos, EUR be PVM]])</f>
        <v>0</v>
      </c>
    </row>
    <row r="56" spans="2:9" ht="15" customHeight="1" outlineLevel="1" x14ac:dyDescent="0.25">
      <c r="B56" s="31">
        <v>140020</v>
      </c>
      <c r="C56" s="30" t="s">
        <v>106</v>
      </c>
      <c r="D56" s="66" t="s">
        <v>144</v>
      </c>
      <c r="E56" s="67"/>
      <c r="F56" s="84"/>
      <c r="G56" s="84"/>
      <c r="H56" s="85"/>
      <c r="I56" s="46">
        <f>+Table14[[#This Row],[Kiekis]]*(Table14[[#This Row],[Medžiagos ir gaminiai, EUR be PVM]]+Table14[[#This Row],[Mašinų ir mechanizmų darbas, EUR be PVM]]+Table14[[#This Row],[Darbo užmokestis ir pridėtinės išlaidos, EUR be PVM]])</f>
        <v>0</v>
      </c>
    </row>
    <row r="57" spans="2:9" ht="15" customHeight="1" outlineLevel="1" x14ac:dyDescent="0.25">
      <c r="B57" s="31">
        <v>140020</v>
      </c>
      <c r="C57" s="30" t="s">
        <v>107</v>
      </c>
      <c r="D57" s="66" t="s">
        <v>144</v>
      </c>
      <c r="E57" s="67"/>
      <c r="F57" s="84"/>
      <c r="G57" s="84"/>
      <c r="H57" s="85"/>
      <c r="I57" s="46">
        <f>+Table14[[#This Row],[Kiekis]]*(Table14[[#This Row],[Medžiagos ir gaminiai, EUR be PVM]]+Table14[[#This Row],[Mašinų ir mechanizmų darbas, EUR be PVM]]+Table14[[#This Row],[Darbo užmokestis ir pridėtinės išlaidos, EUR be PVM]])</f>
        <v>0</v>
      </c>
    </row>
    <row r="58" spans="2:9" ht="15" customHeight="1" outlineLevel="1" x14ac:dyDescent="0.25">
      <c r="B58" s="31">
        <v>140020</v>
      </c>
      <c r="C58" s="30" t="s">
        <v>108</v>
      </c>
      <c r="D58" s="66" t="s">
        <v>144</v>
      </c>
      <c r="E58" s="67"/>
      <c r="F58" s="84"/>
      <c r="G58" s="84"/>
      <c r="H58" s="85"/>
      <c r="I58" s="46">
        <f>+Table14[[#This Row],[Kiekis]]*(Table14[[#This Row],[Medžiagos ir gaminiai, EUR be PVM]]+Table14[[#This Row],[Mašinų ir mechanizmų darbas, EUR be PVM]]+Table14[[#This Row],[Darbo užmokestis ir pridėtinės išlaidos, EUR be PVM]])</f>
        <v>0</v>
      </c>
    </row>
    <row r="59" spans="2:9" ht="15" customHeight="1" outlineLevel="1" x14ac:dyDescent="0.25">
      <c r="B59" s="31">
        <v>140020</v>
      </c>
      <c r="C59" s="30" t="s">
        <v>141</v>
      </c>
      <c r="D59" s="66" t="s">
        <v>144</v>
      </c>
      <c r="E59" s="67"/>
      <c r="F59" s="84"/>
      <c r="G59" s="84"/>
      <c r="H59" s="85"/>
      <c r="I59" s="46">
        <f>+Table14[[#This Row],[Kiekis]]*(Table14[[#This Row],[Medžiagos ir gaminiai, EUR be PVM]]+Table14[[#This Row],[Mašinų ir mechanizmų darbas, EUR be PVM]]+Table14[[#This Row],[Darbo užmokestis ir pridėtinės išlaidos, EUR be PVM]])</f>
        <v>0</v>
      </c>
    </row>
    <row r="60" spans="2:9" ht="15" customHeight="1" outlineLevel="1" x14ac:dyDescent="0.25">
      <c r="B60" s="31">
        <v>140020</v>
      </c>
      <c r="C60" s="30" t="s">
        <v>109</v>
      </c>
      <c r="D60" s="66" t="s">
        <v>144</v>
      </c>
      <c r="E60" s="67"/>
      <c r="F60" s="84"/>
      <c r="G60" s="84"/>
      <c r="H60" s="85"/>
      <c r="I60" s="46">
        <f>+Table14[[#This Row],[Kiekis]]*(Table14[[#This Row],[Medžiagos ir gaminiai, EUR be PVM]]+Table14[[#This Row],[Mašinų ir mechanizmų darbas, EUR be PVM]]+Table14[[#This Row],[Darbo užmokestis ir pridėtinės išlaidos, EUR be PVM]])</f>
        <v>0</v>
      </c>
    </row>
    <row r="61" spans="2:9" ht="15" customHeight="1" outlineLevel="1" x14ac:dyDescent="0.25">
      <c r="B61" s="31">
        <v>140020</v>
      </c>
      <c r="C61" s="30" t="s">
        <v>110</v>
      </c>
      <c r="D61" s="66" t="s">
        <v>144</v>
      </c>
      <c r="E61" s="67"/>
      <c r="F61" s="84"/>
      <c r="G61" s="84"/>
      <c r="H61" s="85"/>
      <c r="I61" s="46">
        <f>+Table14[[#This Row],[Kiekis]]*(Table14[[#This Row],[Medžiagos ir gaminiai, EUR be PVM]]+Table14[[#This Row],[Mašinų ir mechanizmų darbas, EUR be PVM]]+Table14[[#This Row],[Darbo užmokestis ir pridėtinės išlaidos, EUR be PVM]])</f>
        <v>0</v>
      </c>
    </row>
    <row r="62" spans="2:9" ht="15" customHeight="1" outlineLevel="1" x14ac:dyDescent="0.25">
      <c r="B62" s="31">
        <v>140020</v>
      </c>
      <c r="C62" s="30" t="s">
        <v>89</v>
      </c>
      <c r="D62" s="66" t="s">
        <v>42</v>
      </c>
      <c r="E62" s="67"/>
      <c r="F62" s="84"/>
      <c r="G62" s="84"/>
      <c r="H62" s="85"/>
      <c r="I62" s="46">
        <f>+Table14[[#This Row],[Kiekis]]*(Table14[[#This Row],[Medžiagos ir gaminiai, EUR be PVM]]+Table14[[#This Row],[Mašinų ir mechanizmų darbas, EUR be PVM]]+Table14[[#This Row],[Darbo užmokestis ir pridėtinės išlaidos, EUR be PVM]])</f>
        <v>0</v>
      </c>
    </row>
    <row r="63" spans="2:9" ht="15" customHeight="1" outlineLevel="1" x14ac:dyDescent="0.25">
      <c r="B63" s="31">
        <v>140020</v>
      </c>
      <c r="C63" s="30" t="s">
        <v>90</v>
      </c>
      <c r="D63" s="66" t="s">
        <v>42</v>
      </c>
      <c r="E63" s="67"/>
      <c r="F63" s="84"/>
      <c r="G63" s="84"/>
      <c r="H63" s="85"/>
      <c r="I63" s="46">
        <f>+Table14[[#This Row],[Kiekis]]*(Table14[[#This Row],[Medžiagos ir gaminiai, EUR be PVM]]+Table14[[#This Row],[Mašinų ir mechanizmų darbas, EUR be PVM]]+Table14[[#This Row],[Darbo užmokestis ir pridėtinės išlaidos, EUR be PVM]])</f>
        <v>0</v>
      </c>
    </row>
    <row r="64" spans="2:9" ht="15" customHeight="1" outlineLevel="1" x14ac:dyDescent="0.25">
      <c r="B64" s="31">
        <v>140020</v>
      </c>
      <c r="C64" s="30" t="s">
        <v>91</v>
      </c>
      <c r="D64" s="66" t="s">
        <v>42</v>
      </c>
      <c r="E64" s="67"/>
      <c r="F64" s="84"/>
      <c r="G64" s="84"/>
      <c r="H64" s="85"/>
      <c r="I64" s="46">
        <f>+Table14[[#This Row],[Kiekis]]*(Table14[[#This Row],[Medžiagos ir gaminiai, EUR be PVM]]+Table14[[#This Row],[Mašinų ir mechanizmų darbas, EUR be PVM]]+Table14[[#This Row],[Darbo užmokestis ir pridėtinės išlaidos, EUR be PVM]])</f>
        <v>0</v>
      </c>
    </row>
    <row r="65" spans="2:9" ht="15" customHeight="1" outlineLevel="1" x14ac:dyDescent="0.25">
      <c r="B65" s="31">
        <v>140020</v>
      </c>
      <c r="C65" s="30" t="s">
        <v>94</v>
      </c>
      <c r="D65" s="66" t="s">
        <v>42</v>
      </c>
      <c r="E65" s="67"/>
      <c r="F65" s="84"/>
      <c r="G65" s="84"/>
      <c r="H65" s="85"/>
      <c r="I65" s="46">
        <f>+Table14[[#This Row],[Kiekis]]*(Table14[[#This Row],[Medžiagos ir gaminiai, EUR be PVM]]+Table14[[#This Row],[Mašinų ir mechanizmų darbas, EUR be PVM]]+Table14[[#This Row],[Darbo užmokestis ir pridėtinės išlaidos, EUR be PVM]])</f>
        <v>0</v>
      </c>
    </row>
    <row r="66" spans="2:9" ht="30" outlineLevel="1" x14ac:dyDescent="0.25">
      <c r="B66" s="31">
        <v>140020</v>
      </c>
      <c r="C66" s="30" t="s">
        <v>92</v>
      </c>
      <c r="D66" s="66" t="s">
        <v>42</v>
      </c>
      <c r="E66" s="67"/>
      <c r="F66" s="84"/>
      <c r="G66" s="84"/>
      <c r="H66" s="85"/>
      <c r="I66" s="46">
        <f>+Table14[[#This Row],[Kiekis]]*(Table14[[#This Row],[Medžiagos ir gaminiai, EUR be PVM]]+Table14[[#This Row],[Mašinų ir mechanizmų darbas, EUR be PVM]]+Table14[[#This Row],[Darbo užmokestis ir pridėtinės išlaidos, EUR be PVM]])</f>
        <v>0</v>
      </c>
    </row>
    <row r="67" spans="2:9" ht="30" outlineLevel="1" x14ac:dyDescent="0.25">
      <c r="B67" s="31">
        <v>140020</v>
      </c>
      <c r="C67" s="30" t="s">
        <v>93</v>
      </c>
      <c r="D67" s="66" t="s">
        <v>42</v>
      </c>
      <c r="E67" s="67"/>
      <c r="F67" s="84"/>
      <c r="G67" s="84"/>
      <c r="H67" s="85"/>
      <c r="I67" s="46">
        <f>+Table14[[#This Row],[Kiekis]]*(Table14[[#This Row],[Medžiagos ir gaminiai, EUR be PVM]]+Table14[[#This Row],[Mašinų ir mechanizmų darbas, EUR be PVM]]+Table14[[#This Row],[Darbo užmokestis ir pridėtinės išlaidos, EUR be PVM]])</f>
        <v>0</v>
      </c>
    </row>
    <row r="68" spans="2:9" ht="15" customHeight="1" outlineLevel="1" x14ac:dyDescent="0.25">
      <c r="B68" s="31">
        <v>140020</v>
      </c>
      <c r="C68" s="30" t="s">
        <v>111</v>
      </c>
      <c r="D68" s="66" t="s">
        <v>144</v>
      </c>
      <c r="E68" s="67"/>
      <c r="F68" s="84"/>
      <c r="G68" s="84"/>
      <c r="H68" s="85"/>
      <c r="I68" s="46">
        <f>+Table14[[#This Row],[Kiekis]]*(Table14[[#This Row],[Medžiagos ir gaminiai, EUR be PVM]]+Table14[[#This Row],[Mašinų ir mechanizmų darbas, EUR be PVM]]+Table14[[#This Row],[Darbo užmokestis ir pridėtinės išlaidos, EUR be PVM]])</f>
        <v>0</v>
      </c>
    </row>
    <row r="69" spans="2:9" ht="15" customHeight="1" outlineLevel="1" x14ac:dyDescent="0.25">
      <c r="B69" s="31">
        <v>140020</v>
      </c>
      <c r="C69" s="30" t="s">
        <v>142</v>
      </c>
      <c r="D69" s="66" t="s">
        <v>144</v>
      </c>
      <c r="E69" s="67"/>
      <c r="F69" s="84"/>
      <c r="G69" s="84"/>
      <c r="H69" s="85"/>
      <c r="I69" s="46">
        <f>+Table14[[#This Row],[Kiekis]]*(Table14[[#This Row],[Medžiagos ir gaminiai, EUR be PVM]]+Table14[[#This Row],[Mašinų ir mechanizmų darbas, EUR be PVM]]+Table14[[#This Row],[Darbo užmokestis ir pridėtinės išlaidos, EUR be PVM]])</f>
        <v>0</v>
      </c>
    </row>
    <row r="70" spans="2:9" ht="15" customHeight="1" outlineLevel="1" x14ac:dyDescent="0.25">
      <c r="B70" s="31">
        <v>140020</v>
      </c>
      <c r="C70" s="30" t="s">
        <v>112</v>
      </c>
      <c r="D70" s="66" t="s">
        <v>144</v>
      </c>
      <c r="E70" s="67"/>
      <c r="F70" s="84"/>
      <c r="G70" s="84"/>
      <c r="H70" s="85"/>
      <c r="I70" s="46">
        <f>+Table14[[#This Row],[Kiekis]]*(Table14[[#This Row],[Medžiagos ir gaminiai, EUR be PVM]]+Table14[[#This Row],[Mašinų ir mechanizmų darbas, EUR be PVM]]+Table14[[#This Row],[Darbo užmokestis ir pridėtinės išlaidos, EUR be PVM]])</f>
        <v>0</v>
      </c>
    </row>
    <row r="71" spans="2:9" ht="15" customHeight="1" outlineLevel="1" x14ac:dyDescent="0.25">
      <c r="B71" s="31">
        <v>140020</v>
      </c>
      <c r="C71" s="30" t="s">
        <v>113</v>
      </c>
      <c r="D71" s="66" t="s">
        <v>144</v>
      </c>
      <c r="E71" s="67"/>
      <c r="F71" s="84"/>
      <c r="G71" s="84"/>
      <c r="H71" s="85"/>
      <c r="I71" s="46">
        <f>+Table14[[#This Row],[Kiekis]]*(Table14[[#This Row],[Medžiagos ir gaminiai, EUR be PVM]]+Table14[[#This Row],[Mašinų ir mechanizmų darbas, EUR be PVM]]+Table14[[#This Row],[Darbo užmokestis ir pridėtinės išlaidos, EUR be PVM]])</f>
        <v>0</v>
      </c>
    </row>
    <row r="72" spans="2:9" ht="15" customHeight="1" outlineLevel="1" x14ac:dyDescent="0.25">
      <c r="B72" s="31">
        <v>140020</v>
      </c>
      <c r="C72" s="30" t="s">
        <v>114</v>
      </c>
      <c r="D72" s="66" t="s">
        <v>144</v>
      </c>
      <c r="E72" s="67"/>
      <c r="F72" s="84"/>
      <c r="G72" s="84"/>
      <c r="H72" s="85"/>
      <c r="I72" s="46">
        <f>+Table14[[#This Row],[Kiekis]]*(Table14[[#This Row],[Medžiagos ir gaminiai, EUR be PVM]]+Table14[[#This Row],[Mašinų ir mechanizmų darbas, EUR be PVM]]+Table14[[#This Row],[Darbo užmokestis ir pridėtinės išlaidos, EUR be PVM]])</f>
        <v>0</v>
      </c>
    </row>
    <row r="73" spans="2:9" ht="15" customHeight="1" outlineLevel="1" x14ac:dyDescent="0.25">
      <c r="B73" s="31">
        <v>140020</v>
      </c>
      <c r="C73" s="30" t="s">
        <v>143</v>
      </c>
      <c r="D73" s="66" t="s">
        <v>144</v>
      </c>
      <c r="E73" s="67"/>
      <c r="F73" s="84"/>
      <c r="G73" s="84"/>
      <c r="H73" s="85"/>
      <c r="I73" s="46">
        <f>+Table14[[#This Row],[Kiekis]]*(Table14[[#This Row],[Medžiagos ir gaminiai, EUR be PVM]]+Table14[[#This Row],[Mašinų ir mechanizmų darbas, EUR be PVM]]+Table14[[#This Row],[Darbo užmokestis ir pridėtinės išlaidos, EUR be PVM]])</f>
        <v>0</v>
      </c>
    </row>
    <row r="74" spans="2:9" ht="15" customHeight="1" outlineLevel="1" x14ac:dyDescent="0.25">
      <c r="B74" s="31">
        <v>140020</v>
      </c>
      <c r="C74" s="30" t="s">
        <v>115</v>
      </c>
      <c r="D74" s="66" t="s">
        <v>144</v>
      </c>
      <c r="E74" s="67"/>
      <c r="F74" s="84"/>
      <c r="G74" s="84"/>
      <c r="H74" s="85"/>
      <c r="I74" s="46">
        <f>+Table14[[#This Row],[Kiekis]]*(Table14[[#This Row],[Medžiagos ir gaminiai, EUR be PVM]]+Table14[[#This Row],[Mašinų ir mechanizmų darbas, EUR be PVM]]+Table14[[#This Row],[Darbo užmokestis ir pridėtinės išlaidos, EUR be PVM]])</f>
        <v>0</v>
      </c>
    </row>
    <row r="75" spans="2:9" ht="15" customHeight="1" outlineLevel="1" x14ac:dyDescent="0.25">
      <c r="B75" s="31">
        <v>140020</v>
      </c>
      <c r="C75" s="30" t="s">
        <v>116</v>
      </c>
      <c r="D75" s="66" t="s">
        <v>144</v>
      </c>
      <c r="E75" s="67"/>
      <c r="F75" s="84"/>
      <c r="G75" s="84"/>
      <c r="H75" s="85"/>
      <c r="I75" s="46">
        <f>+Table14[[#This Row],[Kiekis]]*(Table14[[#This Row],[Medžiagos ir gaminiai, EUR be PVM]]+Table14[[#This Row],[Mašinų ir mechanizmų darbas, EUR be PVM]]+Table14[[#This Row],[Darbo užmokestis ir pridėtinės išlaidos, EUR be PVM]])</f>
        <v>0</v>
      </c>
    </row>
    <row r="76" spans="2:9" ht="15" customHeight="1" outlineLevel="1" x14ac:dyDescent="0.25">
      <c r="B76" s="31">
        <v>140020</v>
      </c>
      <c r="C76" s="30" t="s">
        <v>99</v>
      </c>
      <c r="D76" s="66" t="s">
        <v>42</v>
      </c>
      <c r="E76" s="67"/>
      <c r="F76" s="84"/>
      <c r="G76" s="84"/>
      <c r="H76" s="85"/>
      <c r="I76" s="46">
        <f>+Table14[[#This Row],[Kiekis]]*(Table14[[#This Row],[Medžiagos ir gaminiai, EUR be PVM]]+Table14[[#This Row],[Mašinų ir mechanizmų darbas, EUR be PVM]]+Table14[[#This Row],[Darbo užmokestis ir pridėtinės išlaidos, EUR be PVM]])</f>
        <v>0</v>
      </c>
    </row>
    <row r="77" spans="2:9" ht="15" customHeight="1" outlineLevel="1" x14ac:dyDescent="0.25">
      <c r="B77" s="31">
        <v>140020</v>
      </c>
      <c r="C77" s="30" t="s">
        <v>100</v>
      </c>
      <c r="D77" s="66" t="s">
        <v>42</v>
      </c>
      <c r="E77" s="67"/>
      <c r="F77" s="84"/>
      <c r="G77" s="84"/>
      <c r="H77" s="85"/>
      <c r="I77" s="46">
        <f>+Table14[[#This Row],[Kiekis]]*(Table14[[#This Row],[Medžiagos ir gaminiai, EUR be PVM]]+Table14[[#This Row],[Mašinų ir mechanizmų darbas, EUR be PVM]]+Table14[[#This Row],[Darbo užmokestis ir pridėtinės išlaidos, EUR be PVM]])</f>
        <v>0</v>
      </c>
    </row>
    <row r="78" spans="2:9" ht="15" customHeight="1" outlineLevel="1" x14ac:dyDescent="0.25">
      <c r="B78" s="31">
        <v>140020</v>
      </c>
      <c r="C78" s="30" t="s">
        <v>101</v>
      </c>
      <c r="D78" s="66" t="s">
        <v>42</v>
      </c>
      <c r="E78" s="67"/>
      <c r="F78" s="84"/>
      <c r="G78" s="84"/>
      <c r="H78" s="85"/>
      <c r="I78" s="46">
        <f>+Table14[[#This Row],[Kiekis]]*(Table14[[#This Row],[Medžiagos ir gaminiai, EUR be PVM]]+Table14[[#This Row],[Mašinų ir mechanizmų darbas, EUR be PVM]]+Table14[[#This Row],[Darbo užmokestis ir pridėtinės išlaidos, EUR be PVM]])</f>
        <v>0</v>
      </c>
    </row>
    <row r="79" spans="2:9" ht="15" customHeight="1" outlineLevel="1" x14ac:dyDescent="0.25">
      <c r="B79" s="31">
        <v>140020</v>
      </c>
      <c r="C79" s="30" t="s">
        <v>102</v>
      </c>
      <c r="D79" s="66" t="s">
        <v>42</v>
      </c>
      <c r="E79" s="67"/>
      <c r="F79" s="84"/>
      <c r="G79" s="84"/>
      <c r="H79" s="85"/>
      <c r="I79" s="46">
        <f>+Table14[[#This Row],[Kiekis]]*(Table14[[#This Row],[Medžiagos ir gaminiai, EUR be PVM]]+Table14[[#This Row],[Mašinų ir mechanizmų darbas, EUR be PVM]]+Table14[[#This Row],[Darbo užmokestis ir pridėtinės išlaidos, EUR be PVM]])</f>
        <v>0</v>
      </c>
    </row>
    <row r="80" spans="2:9" ht="30" outlineLevel="1" x14ac:dyDescent="0.25">
      <c r="B80" s="31">
        <v>140020</v>
      </c>
      <c r="C80" s="30" t="s">
        <v>103</v>
      </c>
      <c r="D80" s="66" t="s">
        <v>42</v>
      </c>
      <c r="E80" s="67"/>
      <c r="F80" s="84"/>
      <c r="G80" s="84"/>
      <c r="H80" s="85"/>
      <c r="I80" s="46">
        <f>+Table14[[#This Row],[Kiekis]]*(Table14[[#This Row],[Medžiagos ir gaminiai, EUR be PVM]]+Table14[[#This Row],[Mašinų ir mechanizmų darbas, EUR be PVM]]+Table14[[#This Row],[Darbo užmokestis ir pridėtinės išlaidos, EUR be PVM]])</f>
        <v>0</v>
      </c>
    </row>
    <row r="81" spans="2:9" ht="30" outlineLevel="1" x14ac:dyDescent="0.25">
      <c r="B81" s="31">
        <v>140020</v>
      </c>
      <c r="C81" s="30" t="s">
        <v>104</v>
      </c>
      <c r="D81" s="66" t="s">
        <v>42</v>
      </c>
      <c r="E81" s="67"/>
      <c r="F81" s="84"/>
      <c r="G81" s="84"/>
      <c r="H81" s="85"/>
      <c r="I81" s="46">
        <f>+Table14[[#This Row],[Kiekis]]*(Table14[[#This Row],[Medžiagos ir gaminiai, EUR be PVM]]+Table14[[#This Row],[Mašinų ir mechanizmų darbas, EUR be PVM]]+Table14[[#This Row],[Darbo užmokestis ir pridėtinės išlaidos, EUR be PVM]])</f>
        <v>0</v>
      </c>
    </row>
    <row r="82" spans="2:9" ht="15" customHeight="1" outlineLevel="1" x14ac:dyDescent="0.25">
      <c r="B82" s="27">
        <v>140030</v>
      </c>
      <c r="C82" s="28" t="s">
        <v>17</v>
      </c>
      <c r="D82" s="69"/>
      <c r="E82" s="82"/>
      <c r="F82" s="47">
        <f>SUM(F83:F90)</f>
        <v>0</v>
      </c>
      <c r="G82" s="47">
        <f>SUM(G83:G90)</f>
        <v>0</v>
      </c>
      <c r="H82" s="47">
        <f>SUM(H83:H90)</f>
        <v>0</v>
      </c>
      <c r="I82" s="29">
        <f>SUM(F82:H82)</f>
        <v>0</v>
      </c>
    </row>
    <row r="83" spans="2:9" ht="15" customHeight="1" outlineLevel="1" x14ac:dyDescent="0.25">
      <c r="B83" s="31">
        <v>140030</v>
      </c>
      <c r="C83" s="30" t="s">
        <v>134</v>
      </c>
      <c r="D83" s="66" t="s">
        <v>42</v>
      </c>
      <c r="E83" s="67"/>
      <c r="F83" s="84"/>
      <c r="G83" s="84"/>
      <c r="H83" s="85"/>
      <c r="I83" s="46">
        <f>+Table14[[#This Row],[Kiekis]]*(Table14[[#This Row],[Medžiagos ir gaminiai, EUR be PVM]]+Table14[[#This Row],[Mašinų ir mechanizmų darbas, EUR be PVM]]+Table14[[#This Row],[Darbo užmokestis ir pridėtinės išlaidos, EUR be PVM]])</f>
        <v>0</v>
      </c>
    </row>
    <row r="84" spans="2:9" ht="15" customHeight="1" outlineLevel="1" x14ac:dyDescent="0.25">
      <c r="B84" s="31">
        <v>140030</v>
      </c>
      <c r="C84" s="30" t="s">
        <v>128</v>
      </c>
      <c r="D84" s="66" t="s">
        <v>42</v>
      </c>
      <c r="E84" s="67"/>
      <c r="F84" s="84"/>
      <c r="G84" s="84"/>
      <c r="H84" s="85"/>
      <c r="I84" s="46">
        <f>+Table14[[#This Row],[Kiekis]]*(Table14[[#This Row],[Medžiagos ir gaminiai, EUR be PVM]]+Table14[[#This Row],[Mašinų ir mechanizmų darbas, EUR be PVM]]+Table14[[#This Row],[Darbo užmokestis ir pridėtinės išlaidos, EUR be PVM]])</f>
        <v>0</v>
      </c>
    </row>
    <row r="85" spans="2:9" ht="15" customHeight="1" outlineLevel="1" x14ac:dyDescent="0.25">
      <c r="B85" s="31">
        <v>140030</v>
      </c>
      <c r="C85" s="30" t="s">
        <v>133</v>
      </c>
      <c r="D85" s="66" t="s">
        <v>42</v>
      </c>
      <c r="E85" s="67"/>
      <c r="F85" s="84"/>
      <c r="G85" s="84"/>
      <c r="H85" s="85"/>
      <c r="I85" s="46">
        <f>+Table14[[#This Row],[Kiekis]]*(Table14[[#This Row],[Medžiagos ir gaminiai, EUR be PVM]]+Table14[[#This Row],[Mašinų ir mechanizmų darbas, EUR be PVM]]+Table14[[#This Row],[Darbo užmokestis ir pridėtinės išlaidos, EUR be PVM]])</f>
        <v>0</v>
      </c>
    </row>
    <row r="86" spans="2:9" ht="15" customHeight="1" outlineLevel="1" x14ac:dyDescent="0.25">
      <c r="B86" s="31">
        <v>140030</v>
      </c>
      <c r="C86" s="30" t="s">
        <v>129</v>
      </c>
      <c r="D86" s="66" t="s">
        <v>42</v>
      </c>
      <c r="E86" s="67"/>
      <c r="F86" s="84"/>
      <c r="G86" s="84"/>
      <c r="H86" s="85"/>
      <c r="I86" s="46">
        <f>+Table14[[#This Row],[Kiekis]]*(Table14[[#This Row],[Medžiagos ir gaminiai, EUR be PVM]]+Table14[[#This Row],[Mašinų ir mechanizmų darbas, EUR be PVM]]+Table14[[#This Row],[Darbo užmokestis ir pridėtinės išlaidos, EUR be PVM]])</f>
        <v>0</v>
      </c>
    </row>
    <row r="87" spans="2:9" ht="15" customHeight="1" outlineLevel="1" x14ac:dyDescent="0.25">
      <c r="B87" s="31">
        <v>140030</v>
      </c>
      <c r="C87" s="30" t="s">
        <v>130</v>
      </c>
      <c r="D87" s="66" t="s">
        <v>36</v>
      </c>
      <c r="E87" s="67"/>
      <c r="F87" s="84"/>
      <c r="G87" s="84"/>
      <c r="H87" s="85"/>
      <c r="I87" s="46">
        <f>+Table14[[#This Row],[Kiekis]]*(Table14[[#This Row],[Medžiagos ir gaminiai, EUR be PVM]]+Table14[[#This Row],[Mašinų ir mechanizmų darbas, EUR be PVM]]+Table14[[#This Row],[Darbo užmokestis ir pridėtinės išlaidos, EUR be PVM]])</f>
        <v>0</v>
      </c>
    </row>
    <row r="88" spans="2:9" ht="15" customHeight="1" outlineLevel="1" x14ac:dyDescent="0.25">
      <c r="B88" s="31">
        <v>140030</v>
      </c>
      <c r="C88" s="30" t="s">
        <v>63</v>
      </c>
      <c r="D88" s="66" t="s">
        <v>36</v>
      </c>
      <c r="E88" s="67"/>
      <c r="F88" s="84"/>
      <c r="G88" s="84"/>
      <c r="H88" s="85"/>
      <c r="I88" s="46">
        <f>+Table14[[#This Row],[Kiekis]]*(Table14[[#This Row],[Medžiagos ir gaminiai, EUR be PVM]]+Table14[[#This Row],[Mašinų ir mechanizmų darbas, EUR be PVM]]+Table14[[#This Row],[Darbo užmokestis ir pridėtinės išlaidos, EUR be PVM]])</f>
        <v>0</v>
      </c>
    </row>
    <row r="89" spans="2:9" ht="15" customHeight="1" outlineLevel="1" x14ac:dyDescent="0.25">
      <c r="B89" s="31">
        <v>140030</v>
      </c>
      <c r="C89" s="30" t="s">
        <v>64</v>
      </c>
      <c r="D89" s="66" t="s">
        <v>36</v>
      </c>
      <c r="E89" s="67"/>
      <c r="F89" s="84"/>
      <c r="G89" s="84"/>
      <c r="H89" s="85"/>
      <c r="I89" s="46">
        <f>+Table14[[#This Row],[Kiekis]]*(Table14[[#This Row],[Medžiagos ir gaminiai, EUR be PVM]]+Table14[[#This Row],[Mašinų ir mechanizmų darbas, EUR be PVM]]+Table14[[#This Row],[Darbo užmokestis ir pridėtinės išlaidos, EUR be PVM]])</f>
        <v>0</v>
      </c>
    </row>
    <row r="90" spans="2:9" ht="15" customHeight="1" outlineLevel="1" x14ac:dyDescent="0.25">
      <c r="B90" s="31">
        <v>140030</v>
      </c>
      <c r="C90" s="30" t="s">
        <v>65</v>
      </c>
      <c r="D90" s="66" t="s">
        <v>36</v>
      </c>
      <c r="E90" s="67"/>
      <c r="F90" s="84"/>
      <c r="G90" s="84"/>
      <c r="H90" s="85"/>
      <c r="I90" s="46">
        <f>+Table14[[#This Row],[Kiekis]]*(Table14[[#This Row],[Medžiagos ir gaminiai, EUR be PVM]]+Table14[[#This Row],[Mašinų ir mechanizmų darbas, EUR be PVM]]+Table14[[#This Row],[Darbo užmokestis ir pridėtinės išlaidos, EUR be PVM]])</f>
        <v>0</v>
      </c>
    </row>
    <row r="91" spans="2:9" ht="15" customHeight="1" outlineLevel="1" x14ac:dyDescent="0.25">
      <c r="B91" s="27">
        <v>140040</v>
      </c>
      <c r="C91" s="28" t="s">
        <v>18</v>
      </c>
      <c r="D91" s="69"/>
      <c r="E91" s="82"/>
      <c r="F91" s="47">
        <f>SUM(F92:F94)</f>
        <v>0</v>
      </c>
      <c r="G91" s="47">
        <f>SUM(G92:G94)</f>
        <v>0</v>
      </c>
      <c r="H91" s="47">
        <f>SUM(H92:H94)</f>
        <v>0</v>
      </c>
      <c r="I91" s="29">
        <f>SUM(F91:H91)</f>
        <v>0</v>
      </c>
    </row>
    <row r="92" spans="2:9" ht="15" outlineLevel="1" x14ac:dyDescent="0.25">
      <c r="B92" s="32">
        <v>140040</v>
      </c>
      <c r="C92" s="33" t="s">
        <v>135</v>
      </c>
      <c r="D92" s="66" t="s">
        <v>42</v>
      </c>
      <c r="E92" s="67"/>
      <c r="F92" s="84"/>
      <c r="G92" s="84"/>
      <c r="H92" s="85"/>
      <c r="I92" s="46">
        <f>+Table14[[#This Row],[Kiekis]]*(Table14[[#This Row],[Medžiagos ir gaminiai, EUR be PVM]]+Table14[[#This Row],[Mašinų ir mechanizmų darbas, EUR be PVM]]+Table14[[#This Row],[Darbo užmokestis ir pridėtinės išlaidos, EUR be PVM]])</f>
        <v>0</v>
      </c>
    </row>
    <row r="93" spans="2:9" ht="15" outlineLevel="1" x14ac:dyDescent="0.25">
      <c r="B93" s="32">
        <v>140040</v>
      </c>
      <c r="C93" s="30" t="s">
        <v>66</v>
      </c>
      <c r="D93" s="66" t="s">
        <v>42</v>
      </c>
      <c r="E93" s="67"/>
      <c r="F93" s="84"/>
      <c r="G93" s="84"/>
      <c r="H93" s="85"/>
      <c r="I93" s="46">
        <f>+Table14[[#This Row],[Kiekis]]*(Table14[[#This Row],[Medžiagos ir gaminiai, EUR be PVM]]+Table14[[#This Row],[Mašinų ir mechanizmų darbas, EUR be PVM]]+Table14[[#This Row],[Darbo užmokestis ir pridėtinės išlaidos, EUR be PVM]])</f>
        <v>0</v>
      </c>
    </row>
    <row r="94" spans="2:9" ht="15" customHeight="1" outlineLevel="1" x14ac:dyDescent="0.25">
      <c r="B94" s="32">
        <v>140040</v>
      </c>
      <c r="C94" s="30" t="s">
        <v>44</v>
      </c>
      <c r="D94" s="66" t="s">
        <v>42</v>
      </c>
      <c r="E94" s="67"/>
      <c r="F94" s="84"/>
      <c r="G94" s="84"/>
      <c r="H94" s="85"/>
      <c r="I94" s="46">
        <f>+Table14[[#This Row],[Kiekis]]*(Table14[[#This Row],[Medžiagos ir gaminiai, EUR be PVM]]+Table14[[#This Row],[Mašinų ir mechanizmų darbas, EUR be PVM]]+Table14[[#This Row],[Darbo užmokestis ir pridėtinės išlaidos, EUR be PVM]])</f>
        <v>0</v>
      </c>
    </row>
    <row r="95" spans="2:9" ht="30" customHeight="1" x14ac:dyDescent="0.25">
      <c r="B95" s="34">
        <v>150000</v>
      </c>
      <c r="C95" s="35" t="s">
        <v>19</v>
      </c>
      <c r="D95" s="70"/>
      <c r="E95" s="80"/>
      <c r="F95" s="48">
        <f>SUM(F96+F114+F116+F118+F121)</f>
        <v>0</v>
      </c>
      <c r="G95" s="48">
        <f>SUM(G96+G114+G116+G118+G121)</f>
        <v>0</v>
      </c>
      <c r="H95" s="48">
        <f>SUM(H96+H114+H116+H118+H121)</f>
        <v>0</v>
      </c>
      <c r="I95" s="22">
        <f>SUM(F95:H95)</f>
        <v>0</v>
      </c>
    </row>
    <row r="96" spans="2:9" ht="15" customHeight="1" outlineLevel="1" x14ac:dyDescent="0.25">
      <c r="B96" s="27">
        <v>150010</v>
      </c>
      <c r="C96" s="28" t="s">
        <v>20</v>
      </c>
      <c r="D96" s="69"/>
      <c r="E96" s="82"/>
      <c r="F96" s="47">
        <f>SUM(F97:F113)</f>
        <v>0</v>
      </c>
      <c r="G96" s="47">
        <f>SUM(G97:G113)</f>
        <v>0</v>
      </c>
      <c r="H96" s="47">
        <f>SUM(H97:H113)</f>
        <v>0</v>
      </c>
      <c r="I96" s="29">
        <f>SUM(F96:H96)</f>
        <v>0</v>
      </c>
    </row>
    <row r="97" spans="2:9" ht="15" outlineLevel="1" x14ac:dyDescent="0.25">
      <c r="B97" s="32">
        <v>150010</v>
      </c>
      <c r="C97" s="30" t="s">
        <v>131</v>
      </c>
      <c r="D97" s="66" t="s">
        <v>40</v>
      </c>
      <c r="E97" s="67"/>
      <c r="F97" s="84"/>
      <c r="G97" s="84"/>
      <c r="H97" s="85"/>
      <c r="I97" s="46">
        <f>+Table14[[#This Row],[Kiekis]]*(Table14[[#This Row],[Medžiagos ir gaminiai, EUR be PVM]]+Table14[[#This Row],[Mašinų ir mechanizmų darbas, EUR be PVM]]+Table14[[#This Row],[Darbo užmokestis ir pridėtinės išlaidos, EUR be PVM]])</f>
        <v>0</v>
      </c>
    </row>
    <row r="98" spans="2:9" ht="15" outlineLevel="1" x14ac:dyDescent="0.25">
      <c r="B98" s="32">
        <v>150010</v>
      </c>
      <c r="C98" s="30" t="s">
        <v>132</v>
      </c>
      <c r="D98" s="66" t="s">
        <v>36</v>
      </c>
      <c r="E98" s="67"/>
      <c r="F98" s="84"/>
      <c r="G98" s="84"/>
      <c r="H98" s="85"/>
      <c r="I98" s="46">
        <f>+Table14[[#This Row],[Kiekis]]*(Table14[[#This Row],[Medžiagos ir gaminiai, EUR be PVM]]+Table14[[#This Row],[Mašinų ir mechanizmų darbas, EUR be PVM]]+Table14[[#This Row],[Darbo užmokestis ir pridėtinės išlaidos, EUR be PVM]])</f>
        <v>0</v>
      </c>
    </row>
    <row r="99" spans="2:9" ht="15" outlineLevel="1" x14ac:dyDescent="0.25">
      <c r="B99" s="32">
        <v>150010</v>
      </c>
      <c r="C99" s="30" t="s">
        <v>124</v>
      </c>
      <c r="D99" s="66" t="s">
        <v>40</v>
      </c>
      <c r="E99" s="67"/>
      <c r="F99" s="84"/>
      <c r="G99" s="84"/>
      <c r="H99" s="85"/>
      <c r="I99" s="46">
        <f>+Table14[[#This Row],[Kiekis]]*(Table14[[#This Row],[Medžiagos ir gaminiai, EUR be PVM]]+Table14[[#This Row],[Mašinų ir mechanizmų darbas, EUR be PVM]]+Table14[[#This Row],[Darbo užmokestis ir pridėtinės išlaidos, EUR be PVM]])</f>
        <v>0</v>
      </c>
    </row>
    <row r="100" spans="2:9" ht="15" customHeight="1" outlineLevel="1" x14ac:dyDescent="0.25">
      <c r="B100" s="36">
        <v>150010</v>
      </c>
      <c r="C100" s="37" t="s">
        <v>125</v>
      </c>
      <c r="D100" s="66" t="s">
        <v>36</v>
      </c>
      <c r="E100" s="67"/>
      <c r="F100" s="84"/>
      <c r="G100" s="84"/>
      <c r="H100" s="85"/>
      <c r="I100" s="46">
        <f>+Table14[[#This Row],[Kiekis]]*(Table14[[#This Row],[Medžiagos ir gaminiai, EUR be PVM]]+Table14[[#This Row],[Mašinų ir mechanizmų darbas, EUR be PVM]]+Table14[[#This Row],[Darbo užmokestis ir pridėtinės išlaidos, EUR be PVM]])</f>
        <v>0</v>
      </c>
    </row>
    <row r="101" spans="2:9" ht="15" customHeight="1" outlineLevel="1" x14ac:dyDescent="0.25">
      <c r="B101" s="36">
        <v>150010</v>
      </c>
      <c r="C101" s="37" t="s">
        <v>126</v>
      </c>
      <c r="D101" s="66" t="s">
        <v>40</v>
      </c>
      <c r="E101" s="67"/>
      <c r="F101" s="84"/>
      <c r="G101" s="84"/>
      <c r="H101" s="85"/>
      <c r="I101" s="46">
        <f>+Table14[[#This Row],[Kiekis]]*(Table14[[#This Row],[Medžiagos ir gaminiai, EUR be PVM]]+Table14[[#This Row],[Mašinų ir mechanizmų darbas, EUR be PVM]]+Table14[[#This Row],[Darbo užmokestis ir pridėtinės išlaidos, EUR be PVM]])</f>
        <v>0</v>
      </c>
    </row>
    <row r="102" spans="2:9" ht="30" customHeight="1" outlineLevel="1" x14ac:dyDescent="0.25">
      <c r="B102" s="32">
        <v>150010</v>
      </c>
      <c r="C102" s="30" t="s">
        <v>127</v>
      </c>
      <c r="D102" s="66" t="s">
        <v>40</v>
      </c>
      <c r="E102" s="67"/>
      <c r="F102" s="84"/>
      <c r="G102" s="84"/>
      <c r="H102" s="85"/>
      <c r="I102" s="46">
        <f>+Table14[[#This Row],[Kiekis]]*(Table14[[#This Row],[Medžiagos ir gaminiai, EUR be PVM]]+Table14[[#This Row],[Mašinų ir mechanizmų darbas, EUR be PVM]]+Table14[[#This Row],[Darbo užmokestis ir pridėtinės išlaidos, EUR be PVM]])</f>
        <v>0</v>
      </c>
    </row>
    <row r="103" spans="2:9" ht="30" customHeight="1" outlineLevel="1" x14ac:dyDescent="0.25">
      <c r="B103" s="32">
        <v>150010</v>
      </c>
      <c r="C103" s="30" t="s">
        <v>117</v>
      </c>
      <c r="D103" s="66" t="s">
        <v>40</v>
      </c>
      <c r="E103" s="67"/>
      <c r="F103" s="84"/>
      <c r="G103" s="84"/>
      <c r="H103" s="85"/>
      <c r="I103" s="46">
        <f>+Table14[[#This Row],[Kiekis]]*(Table14[[#This Row],[Medžiagos ir gaminiai, EUR be PVM]]+Table14[[#This Row],[Mašinų ir mechanizmų darbas, EUR be PVM]]+Table14[[#This Row],[Darbo užmokestis ir pridėtinės išlaidos, EUR be PVM]])</f>
        <v>0</v>
      </c>
    </row>
    <row r="104" spans="2:9" ht="30" customHeight="1" outlineLevel="1" x14ac:dyDescent="0.25">
      <c r="B104" s="32">
        <v>150010</v>
      </c>
      <c r="C104" s="30" t="s">
        <v>118</v>
      </c>
      <c r="D104" s="66" t="s">
        <v>40</v>
      </c>
      <c r="E104" s="67"/>
      <c r="F104" s="84"/>
      <c r="G104" s="84"/>
      <c r="H104" s="85"/>
      <c r="I104" s="46">
        <f>+Table14[[#This Row],[Kiekis]]*(Table14[[#This Row],[Medžiagos ir gaminiai, EUR be PVM]]+Table14[[#This Row],[Mašinų ir mechanizmų darbas, EUR be PVM]]+Table14[[#This Row],[Darbo užmokestis ir pridėtinės išlaidos, EUR be PVM]])</f>
        <v>0</v>
      </c>
    </row>
    <row r="105" spans="2:9" ht="30" customHeight="1" outlineLevel="1" x14ac:dyDescent="0.25">
      <c r="B105" s="32">
        <v>150010</v>
      </c>
      <c r="C105" s="30" t="s">
        <v>119</v>
      </c>
      <c r="D105" s="66" t="s">
        <v>40</v>
      </c>
      <c r="E105" s="67"/>
      <c r="F105" s="84"/>
      <c r="G105" s="84"/>
      <c r="H105" s="85"/>
      <c r="I105" s="46">
        <f>+Table14[[#This Row],[Kiekis]]*(Table14[[#This Row],[Medžiagos ir gaminiai, EUR be PVM]]+Table14[[#This Row],[Mašinų ir mechanizmų darbas, EUR be PVM]]+Table14[[#This Row],[Darbo užmokestis ir pridėtinės išlaidos, EUR be PVM]])</f>
        <v>0</v>
      </c>
    </row>
    <row r="106" spans="2:9" ht="30" customHeight="1" outlineLevel="1" x14ac:dyDescent="0.25">
      <c r="B106" s="32">
        <v>150010</v>
      </c>
      <c r="C106" s="30" t="s">
        <v>120</v>
      </c>
      <c r="D106" s="66" t="s">
        <v>40</v>
      </c>
      <c r="E106" s="67"/>
      <c r="F106" s="84"/>
      <c r="G106" s="84"/>
      <c r="H106" s="85"/>
      <c r="I106" s="46">
        <f>+Table14[[#This Row],[Kiekis]]*(Table14[[#This Row],[Medžiagos ir gaminiai, EUR be PVM]]+Table14[[#This Row],[Mašinų ir mechanizmų darbas, EUR be PVM]]+Table14[[#This Row],[Darbo užmokestis ir pridėtinės išlaidos, EUR be PVM]])</f>
        <v>0</v>
      </c>
    </row>
    <row r="107" spans="2:9" ht="30" customHeight="1" outlineLevel="1" x14ac:dyDescent="0.25">
      <c r="B107" s="32">
        <v>150010</v>
      </c>
      <c r="C107" s="30" t="s">
        <v>121</v>
      </c>
      <c r="D107" s="66" t="s">
        <v>40</v>
      </c>
      <c r="E107" s="67"/>
      <c r="F107" s="84"/>
      <c r="G107" s="84"/>
      <c r="H107" s="85"/>
      <c r="I107" s="46">
        <f>+Table14[[#This Row],[Kiekis]]*(Table14[[#This Row],[Medžiagos ir gaminiai, EUR be PVM]]+Table14[[#This Row],[Mašinų ir mechanizmų darbas, EUR be PVM]]+Table14[[#This Row],[Darbo užmokestis ir pridėtinės išlaidos, EUR be PVM]])</f>
        <v>0</v>
      </c>
    </row>
    <row r="108" spans="2:9" ht="15" customHeight="1" outlineLevel="1" x14ac:dyDescent="0.25">
      <c r="B108" s="38">
        <v>150010</v>
      </c>
      <c r="C108" s="39" t="s">
        <v>123</v>
      </c>
      <c r="D108" s="66" t="s">
        <v>40</v>
      </c>
      <c r="E108" s="67"/>
      <c r="F108" s="84"/>
      <c r="G108" s="84"/>
      <c r="H108" s="85"/>
      <c r="I108" s="46">
        <f>+Table14[[#This Row],[Kiekis]]*(Table14[[#This Row],[Medžiagos ir gaminiai, EUR be PVM]]+Table14[[#This Row],[Mašinų ir mechanizmų darbas, EUR be PVM]]+Table14[[#This Row],[Darbo užmokestis ir pridėtinės išlaidos, EUR be PVM]])</f>
        <v>0</v>
      </c>
    </row>
    <row r="109" spans="2:9" ht="15" customHeight="1" outlineLevel="1" x14ac:dyDescent="0.25">
      <c r="B109" s="38">
        <v>150010</v>
      </c>
      <c r="C109" s="39" t="s">
        <v>122</v>
      </c>
      <c r="D109" s="66" t="s">
        <v>40</v>
      </c>
      <c r="E109" s="67"/>
      <c r="F109" s="84"/>
      <c r="G109" s="84"/>
      <c r="H109" s="85"/>
      <c r="I109" s="46">
        <f>+Table14[[#This Row],[Kiekis]]*(Table14[[#This Row],[Medžiagos ir gaminiai, EUR be PVM]]+Table14[[#This Row],[Mašinų ir mechanizmų darbas, EUR be PVM]]+Table14[[#This Row],[Darbo užmokestis ir pridėtinės išlaidos, EUR be PVM]])</f>
        <v>0</v>
      </c>
    </row>
    <row r="110" spans="2:9" ht="15" customHeight="1" outlineLevel="1" x14ac:dyDescent="0.25">
      <c r="B110" s="32">
        <v>150010</v>
      </c>
      <c r="C110" s="30" t="s">
        <v>45</v>
      </c>
      <c r="D110" s="66" t="s">
        <v>40</v>
      </c>
      <c r="E110" s="67"/>
      <c r="F110" s="84"/>
      <c r="G110" s="84"/>
      <c r="H110" s="85"/>
      <c r="I110" s="46">
        <f>+Table14[[#This Row],[Kiekis]]*(Table14[[#This Row],[Medžiagos ir gaminiai, EUR be PVM]]+Table14[[#This Row],[Mašinų ir mechanizmų darbas, EUR be PVM]]+Table14[[#This Row],[Darbo užmokestis ir pridėtinės išlaidos, EUR be PVM]])</f>
        <v>0</v>
      </c>
    </row>
    <row r="111" spans="2:9" ht="15" customHeight="1" outlineLevel="1" x14ac:dyDescent="0.25">
      <c r="B111" s="32">
        <v>150010</v>
      </c>
      <c r="C111" s="30" t="s">
        <v>79</v>
      </c>
      <c r="D111" s="66" t="s">
        <v>40</v>
      </c>
      <c r="E111" s="67"/>
      <c r="F111" s="84"/>
      <c r="G111" s="84"/>
      <c r="H111" s="85"/>
      <c r="I111" s="46">
        <f>+Table14[[#This Row],[Kiekis]]*(Table14[[#This Row],[Medžiagos ir gaminiai, EUR be PVM]]+Table14[[#This Row],[Mašinų ir mechanizmų darbas, EUR be PVM]]+Table14[[#This Row],[Darbo užmokestis ir pridėtinės išlaidos, EUR be PVM]])</f>
        <v>0</v>
      </c>
    </row>
    <row r="112" spans="2:9" ht="15" customHeight="1" outlineLevel="1" x14ac:dyDescent="0.25">
      <c r="B112" s="40">
        <v>150010</v>
      </c>
      <c r="C112" s="39" t="s">
        <v>46</v>
      </c>
      <c r="D112" s="66" t="s">
        <v>40</v>
      </c>
      <c r="E112" s="67"/>
      <c r="F112" s="84"/>
      <c r="G112" s="84"/>
      <c r="H112" s="85"/>
      <c r="I112" s="46">
        <f>+Table14[[#This Row],[Kiekis]]*(Table14[[#This Row],[Medžiagos ir gaminiai, EUR be PVM]]+Table14[[#This Row],[Mašinų ir mechanizmų darbas, EUR be PVM]]+Table14[[#This Row],[Darbo užmokestis ir pridėtinės išlaidos, EUR be PVM]])</f>
        <v>0</v>
      </c>
    </row>
    <row r="113" spans="2:16" ht="15" customHeight="1" outlineLevel="1" x14ac:dyDescent="0.25">
      <c r="B113" s="40">
        <v>150010</v>
      </c>
      <c r="C113" s="39" t="s">
        <v>47</v>
      </c>
      <c r="D113" s="66" t="s">
        <v>40</v>
      </c>
      <c r="E113" s="67"/>
      <c r="F113" s="84"/>
      <c r="G113" s="84"/>
      <c r="H113" s="85"/>
      <c r="I113" s="46">
        <f>+Table14[[#This Row],[Kiekis]]*(Table14[[#This Row],[Medžiagos ir gaminiai, EUR be PVM]]+Table14[[#This Row],[Mašinų ir mechanizmų darbas, EUR be PVM]]+Table14[[#This Row],[Darbo užmokestis ir pridėtinės išlaidos, EUR be PVM]])</f>
        <v>0</v>
      </c>
    </row>
    <row r="114" spans="2:16" ht="15" customHeight="1" outlineLevel="1" x14ac:dyDescent="0.25">
      <c r="B114" s="27">
        <v>150050</v>
      </c>
      <c r="C114" s="28" t="s">
        <v>21</v>
      </c>
      <c r="D114" s="69"/>
      <c r="E114" s="82"/>
      <c r="F114" s="47">
        <f>SUM(F115)</f>
        <v>0</v>
      </c>
      <c r="G114" s="47">
        <f>SUM(G115)</f>
        <v>0</v>
      </c>
      <c r="H114" s="47">
        <f>SUM(H115)</f>
        <v>0</v>
      </c>
      <c r="I114" s="29">
        <f>SUM(F114:H114)</f>
        <v>0</v>
      </c>
    </row>
    <row r="115" spans="2:16" s="7" customFormat="1" ht="15" customHeight="1" outlineLevel="1" x14ac:dyDescent="0.25">
      <c r="B115" s="31">
        <v>150050</v>
      </c>
      <c r="C115" s="41" t="s">
        <v>48</v>
      </c>
      <c r="D115" s="66" t="s">
        <v>40</v>
      </c>
      <c r="E115" s="67"/>
      <c r="F115" s="84"/>
      <c r="G115" s="84"/>
      <c r="H115" s="85"/>
      <c r="I115" s="46">
        <f>+Table14[[#This Row],[Kiekis]]*(Table14[[#This Row],[Medžiagos ir gaminiai, EUR be PVM]]+Table14[[#This Row],[Mašinų ir mechanizmų darbas, EUR be PVM]]+Table14[[#This Row],[Darbo užmokestis ir pridėtinės išlaidos, EUR be PVM]])</f>
        <v>0</v>
      </c>
      <c r="L115" s="6"/>
      <c r="P115" s="6"/>
    </row>
    <row r="116" spans="2:16" ht="15" customHeight="1" outlineLevel="1" x14ac:dyDescent="0.25">
      <c r="B116" s="27">
        <v>150060</v>
      </c>
      <c r="C116" s="28" t="s">
        <v>49</v>
      </c>
      <c r="D116" s="69"/>
      <c r="E116" s="82"/>
      <c r="F116" s="47">
        <f>SUM(F117)</f>
        <v>0</v>
      </c>
      <c r="G116" s="47">
        <f>SUM(G117)</f>
        <v>0</v>
      </c>
      <c r="H116" s="47">
        <f>SUM(H117)</f>
        <v>0</v>
      </c>
      <c r="I116" s="29">
        <f>SUM(F116:H116)</f>
        <v>0</v>
      </c>
      <c r="P116" s="7"/>
    </row>
    <row r="117" spans="2:16" s="7" customFormat="1" ht="15" customHeight="1" outlineLevel="1" x14ac:dyDescent="0.25">
      <c r="B117" s="31">
        <v>150060</v>
      </c>
      <c r="C117" s="30" t="s">
        <v>50</v>
      </c>
      <c r="D117" s="66" t="s">
        <v>40</v>
      </c>
      <c r="E117" s="67"/>
      <c r="F117" s="84"/>
      <c r="G117" s="84"/>
      <c r="H117" s="85"/>
      <c r="I117" s="46">
        <f>+Table14[[#This Row],[Kiekis]]*(Table14[[#This Row],[Medžiagos ir gaminiai, EUR be PVM]]+Table14[[#This Row],[Mašinų ir mechanizmų darbas, EUR be PVM]]+Table14[[#This Row],[Darbo užmokestis ir pridėtinės išlaidos, EUR be PVM]])</f>
        <v>0</v>
      </c>
      <c r="P117" s="6"/>
    </row>
    <row r="118" spans="2:16" ht="15" customHeight="1" outlineLevel="1" x14ac:dyDescent="0.25">
      <c r="B118" s="27">
        <v>150070</v>
      </c>
      <c r="C118" s="28" t="s">
        <v>51</v>
      </c>
      <c r="D118" s="69"/>
      <c r="E118" s="82"/>
      <c r="F118" s="47">
        <f>SUM(F119:F120)</f>
        <v>0</v>
      </c>
      <c r="G118" s="47">
        <f>SUM(G119:G120)</f>
        <v>0</v>
      </c>
      <c r="H118" s="47">
        <f>SUM(H119:H120)</f>
        <v>0</v>
      </c>
      <c r="I118" s="29">
        <f>SUM(F118:H118)</f>
        <v>0</v>
      </c>
      <c r="P118" s="7"/>
    </row>
    <row r="119" spans="2:16" s="7" customFormat="1" ht="15" customHeight="1" outlineLevel="1" x14ac:dyDescent="0.25">
      <c r="B119" s="31">
        <v>150070</v>
      </c>
      <c r="C119" s="30" t="s">
        <v>52</v>
      </c>
      <c r="D119" s="66" t="s">
        <v>40</v>
      </c>
      <c r="E119" s="67"/>
      <c r="F119" s="84"/>
      <c r="G119" s="84"/>
      <c r="H119" s="85"/>
      <c r="I119" s="46">
        <f>+Table14[[#This Row],[Kiekis]]*(Table14[[#This Row],[Medžiagos ir gaminiai, EUR be PVM]]+Table14[[#This Row],[Mašinų ir mechanizmų darbas, EUR be PVM]]+Table14[[#This Row],[Darbo užmokestis ir pridėtinės išlaidos, EUR be PVM]])</f>
        <v>0</v>
      </c>
      <c r="P119" s="6"/>
    </row>
    <row r="120" spans="2:16" ht="15" customHeight="1" outlineLevel="1" x14ac:dyDescent="0.25">
      <c r="B120" s="32">
        <v>150070</v>
      </c>
      <c r="C120" s="30" t="s">
        <v>67</v>
      </c>
      <c r="D120" s="66" t="s">
        <v>40</v>
      </c>
      <c r="E120" s="67"/>
      <c r="F120" s="84"/>
      <c r="G120" s="84"/>
      <c r="H120" s="85"/>
      <c r="I120" s="46">
        <f>+Table14[[#This Row],[Kiekis]]*(Table14[[#This Row],[Medžiagos ir gaminiai, EUR be PVM]]+Table14[[#This Row],[Mašinų ir mechanizmų darbas, EUR be PVM]]+Table14[[#This Row],[Darbo užmokestis ir pridėtinės išlaidos, EUR be PVM]])</f>
        <v>0</v>
      </c>
      <c r="P120" s="7"/>
    </row>
    <row r="121" spans="2:16" ht="15" customHeight="1" outlineLevel="1" x14ac:dyDescent="0.25">
      <c r="B121" s="27">
        <v>150090</v>
      </c>
      <c r="C121" s="28" t="s">
        <v>53</v>
      </c>
      <c r="D121" s="69"/>
      <c r="E121" s="82"/>
      <c r="F121" s="47">
        <f>SUM(F122)</f>
        <v>0</v>
      </c>
      <c r="G121" s="47">
        <f>SUM(G122)</f>
        <v>0</v>
      </c>
      <c r="H121" s="47">
        <f>SUM(H122)</f>
        <v>0</v>
      </c>
      <c r="I121" s="29">
        <f>SUM(F121:H121)</f>
        <v>0</v>
      </c>
    </row>
    <row r="122" spans="2:16" s="7" customFormat="1" ht="15" outlineLevel="1" x14ac:dyDescent="0.25">
      <c r="B122" s="31">
        <v>150090</v>
      </c>
      <c r="C122" s="30" t="s">
        <v>54</v>
      </c>
      <c r="D122" s="66" t="s">
        <v>40</v>
      </c>
      <c r="E122" s="67"/>
      <c r="F122" s="84"/>
      <c r="G122" s="84"/>
      <c r="H122" s="85"/>
      <c r="I122" s="46">
        <f>+Table14[[#This Row],[Kiekis]]*(Table14[[#This Row],[Medžiagos ir gaminiai, EUR be PVM]]+Table14[[#This Row],[Mašinų ir mechanizmų darbas, EUR be PVM]]+Table14[[#This Row],[Darbo užmokestis ir pridėtinės išlaidos, EUR be PVM]])</f>
        <v>0</v>
      </c>
      <c r="P122" s="6"/>
    </row>
    <row r="123" spans="2:16" ht="15" x14ac:dyDescent="0.25">
      <c r="B123" s="19">
        <v>160000</v>
      </c>
      <c r="C123" s="25" t="s">
        <v>22</v>
      </c>
      <c r="D123" s="70"/>
      <c r="E123" s="80"/>
      <c r="F123" s="48">
        <f>SUM(F124+F127)</f>
        <v>0</v>
      </c>
      <c r="G123" s="48">
        <f>SUM(G124+G127)</f>
        <v>0</v>
      </c>
      <c r="H123" s="48">
        <f>SUM(H124+H127)</f>
        <v>0</v>
      </c>
      <c r="I123" s="22">
        <f>SUM(F123:H123)</f>
        <v>0</v>
      </c>
      <c r="P123" s="7"/>
    </row>
    <row r="124" spans="2:16" ht="15" customHeight="1" outlineLevel="1" x14ac:dyDescent="0.25">
      <c r="B124" s="27">
        <v>160010</v>
      </c>
      <c r="C124" s="28" t="s">
        <v>23</v>
      </c>
      <c r="D124" s="69"/>
      <c r="E124" s="82"/>
      <c r="F124" s="47">
        <f>SUM(F125:F126)</f>
        <v>0</v>
      </c>
      <c r="G124" s="47">
        <f>SUM(G125:G126)</f>
        <v>0</v>
      </c>
      <c r="H124" s="47">
        <f>SUM(H125:H126)</f>
        <v>0</v>
      </c>
      <c r="I124" s="29">
        <f>SUM(F124:H124)</f>
        <v>0</v>
      </c>
    </row>
    <row r="125" spans="2:16" ht="15" outlineLevel="1" x14ac:dyDescent="0.25">
      <c r="B125" s="32">
        <v>160010</v>
      </c>
      <c r="C125" s="30" t="s">
        <v>68</v>
      </c>
      <c r="D125" s="66" t="s">
        <v>36</v>
      </c>
      <c r="E125" s="67"/>
      <c r="F125" s="84"/>
      <c r="G125" s="84"/>
      <c r="H125" s="85"/>
      <c r="I125" s="46">
        <f>+Table14[[#This Row],[Kiekis]]*(Table14[[#This Row],[Medžiagos ir gaminiai, EUR be PVM]]+Table14[[#This Row],[Mašinų ir mechanizmų darbas, EUR be PVM]]+Table14[[#This Row],[Darbo užmokestis ir pridėtinės išlaidos, EUR be PVM]])</f>
        <v>0</v>
      </c>
    </row>
    <row r="126" spans="2:16" ht="15" outlineLevel="1" x14ac:dyDescent="0.25">
      <c r="B126" s="32">
        <v>160010</v>
      </c>
      <c r="C126" s="30" t="s">
        <v>69</v>
      </c>
      <c r="D126" s="66" t="s">
        <v>36</v>
      </c>
      <c r="E126" s="67"/>
      <c r="F126" s="84"/>
      <c r="G126" s="84"/>
      <c r="H126" s="85"/>
      <c r="I126" s="46">
        <f>+Table14[[#This Row],[Kiekis]]*(Table14[[#This Row],[Medžiagos ir gaminiai, EUR be PVM]]+Table14[[#This Row],[Mašinų ir mechanizmų darbas, EUR be PVM]]+Table14[[#This Row],[Darbo užmokestis ir pridėtinės išlaidos, EUR be PVM]])</f>
        <v>0</v>
      </c>
    </row>
    <row r="127" spans="2:16" ht="15" customHeight="1" outlineLevel="1" x14ac:dyDescent="0.25">
      <c r="B127" s="27">
        <v>160030</v>
      </c>
      <c r="C127" s="28" t="s">
        <v>23</v>
      </c>
      <c r="D127" s="69"/>
      <c r="E127" s="82"/>
      <c r="F127" s="47">
        <f>SUM(F128)</f>
        <v>0</v>
      </c>
      <c r="G127" s="47">
        <f>SUM(G128)</f>
        <v>0</v>
      </c>
      <c r="H127" s="47">
        <f>SUM(H128)</f>
        <v>0</v>
      </c>
      <c r="I127" s="29">
        <f>SUM(F127:H127)</f>
        <v>0</v>
      </c>
    </row>
    <row r="128" spans="2:16" ht="15" outlineLevel="1" x14ac:dyDescent="0.25">
      <c r="B128" s="32">
        <v>160030</v>
      </c>
      <c r="C128" s="30" t="s">
        <v>24</v>
      </c>
      <c r="D128" s="66" t="s">
        <v>40</v>
      </c>
      <c r="E128" s="67"/>
      <c r="F128" s="84"/>
      <c r="G128" s="84"/>
      <c r="H128" s="85"/>
      <c r="I128" s="46">
        <f>+Table14[[#This Row],[Kiekis]]*(Table14[[#This Row],[Medžiagos ir gaminiai, EUR be PVM]]+Table14[[#This Row],[Mašinų ir mechanizmų darbas, EUR be PVM]]+Table14[[#This Row],[Darbo užmokestis ir pridėtinės išlaidos, EUR be PVM]])</f>
        <v>0</v>
      </c>
    </row>
    <row r="129" spans="2:9" ht="15" x14ac:dyDescent="0.25">
      <c r="B129" s="19">
        <v>170000</v>
      </c>
      <c r="C129" s="25" t="s">
        <v>25</v>
      </c>
      <c r="D129" s="71"/>
      <c r="E129" s="80"/>
      <c r="F129" s="48">
        <f t="shared" ref="F129:H129" si="1">SUM(F130:F131)</f>
        <v>0</v>
      </c>
      <c r="G129" s="48">
        <f t="shared" si="1"/>
        <v>0</v>
      </c>
      <c r="H129" s="48">
        <f t="shared" si="1"/>
        <v>0</v>
      </c>
      <c r="I129" s="22">
        <f>SUM(F129:H129)</f>
        <v>0</v>
      </c>
    </row>
    <row r="130" spans="2:9" ht="15" outlineLevel="1" x14ac:dyDescent="0.25">
      <c r="B130" s="31">
        <v>170010</v>
      </c>
      <c r="C130" s="30" t="s">
        <v>56</v>
      </c>
      <c r="D130" s="66" t="s">
        <v>40</v>
      </c>
      <c r="E130" s="67"/>
      <c r="F130" s="84"/>
      <c r="G130" s="84"/>
      <c r="H130" s="85"/>
      <c r="I130" s="46">
        <f>+Table14[[#This Row],[Kiekis]]*(Table14[[#This Row],[Medžiagos ir gaminiai, EUR be PVM]]+Table14[[#This Row],[Mašinų ir mechanizmų darbas, EUR be PVM]]+Table14[[#This Row],[Darbo užmokestis ir pridėtinės išlaidos, EUR be PVM]])</f>
        <v>0</v>
      </c>
    </row>
    <row r="131" spans="2:9" ht="15" outlineLevel="1" x14ac:dyDescent="0.25">
      <c r="B131" s="31">
        <v>170020</v>
      </c>
      <c r="C131" s="30" t="s">
        <v>26</v>
      </c>
      <c r="D131" s="66" t="s">
        <v>40</v>
      </c>
      <c r="E131" s="67"/>
      <c r="F131" s="84"/>
      <c r="G131" s="84"/>
      <c r="H131" s="85"/>
      <c r="I131" s="46">
        <f>+Table14[[#This Row],[Kiekis]]*(Table14[[#This Row],[Medžiagos ir gaminiai, EUR be PVM]]+Table14[[#This Row],[Mašinų ir mechanizmų darbas, EUR be PVM]]+Table14[[#This Row],[Darbo užmokestis ir pridėtinės išlaidos, EUR be PVM]])</f>
        <v>0</v>
      </c>
    </row>
    <row r="132" spans="2:9" ht="15" x14ac:dyDescent="0.25">
      <c r="B132" s="19">
        <v>190000</v>
      </c>
      <c r="C132" s="25" t="s">
        <v>27</v>
      </c>
      <c r="D132" s="71"/>
      <c r="E132" s="81"/>
      <c r="F132" s="48">
        <f>SUM(F133+F138+F141+F143)</f>
        <v>0</v>
      </c>
      <c r="G132" s="48">
        <f>SUM(G133+G138+G141+G143)</f>
        <v>0</v>
      </c>
      <c r="H132" s="48">
        <f>SUM(H133+H138+H141+H143)</f>
        <v>0</v>
      </c>
      <c r="I132" s="22">
        <f>SUM(F132:H132)</f>
        <v>0</v>
      </c>
    </row>
    <row r="133" spans="2:9" ht="15" customHeight="1" outlineLevel="1" x14ac:dyDescent="0.25">
      <c r="B133" s="27">
        <v>190040</v>
      </c>
      <c r="C133" s="28" t="s">
        <v>57</v>
      </c>
      <c r="D133" s="69"/>
      <c r="E133" s="83"/>
      <c r="F133" s="47">
        <f>SUM(F134:F137)</f>
        <v>0</v>
      </c>
      <c r="G133" s="47">
        <f>SUM(G134:G137)</f>
        <v>0</v>
      </c>
      <c r="H133" s="47">
        <f>SUM(H134:H137)</f>
        <v>0</v>
      </c>
      <c r="I133" s="29">
        <f>SUM(F133:H133)</f>
        <v>0</v>
      </c>
    </row>
    <row r="134" spans="2:9" ht="15" outlineLevel="1" x14ac:dyDescent="0.25">
      <c r="B134" s="32">
        <v>190040</v>
      </c>
      <c r="C134" s="30" t="s">
        <v>58</v>
      </c>
      <c r="D134" s="66" t="s">
        <v>36</v>
      </c>
      <c r="E134" s="67"/>
      <c r="F134" s="84"/>
      <c r="G134" s="84"/>
      <c r="H134" s="85"/>
      <c r="I134" s="46">
        <f>+Table14[[#This Row],[Kiekis]]*(Table14[[#This Row],[Medžiagos ir gaminiai, EUR be PVM]]+Table14[[#This Row],[Mašinų ir mechanizmų darbas, EUR be PVM]]+Table14[[#This Row],[Darbo užmokestis ir pridėtinės išlaidos, EUR be PVM]])</f>
        <v>0</v>
      </c>
    </row>
    <row r="135" spans="2:9" ht="15" outlineLevel="1" x14ac:dyDescent="0.25">
      <c r="B135" s="32">
        <v>190040</v>
      </c>
      <c r="C135" s="30" t="s">
        <v>59</v>
      </c>
      <c r="D135" s="66" t="s">
        <v>36</v>
      </c>
      <c r="E135" s="67"/>
      <c r="F135" s="84"/>
      <c r="G135" s="84"/>
      <c r="H135" s="85"/>
      <c r="I135" s="46">
        <f>+Table14[[#This Row],[Kiekis]]*(Table14[[#This Row],[Medžiagos ir gaminiai, EUR be PVM]]+Table14[[#This Row],[Mašinų ir mechanizmų darbas, EUR be PVM]]+Table14[[#This Row],[Darbo užmokestis ir pridėtinės išlaidos, EUR be PVM]])</f>
        <v>0</v>
      </c>
    </row>
    <row r="136" spans="2:9" ht="15" outlineLevel="1" x14ac:dyDescent="0.25">
      <c r="B136" s="32">
        <v>190040</v>
      </c>
      <c r="C136" s="30" t="s">
        <v>60</v>
      </c>
      <c r="D136" s="66" t="s">
        <v>36</v>
      </c>
      <c r="E136" s="67"/>
      <c r="F136" s="84"/>
      <c r="G136" s="84"/>
      <c r="H136" s="85"/>
      <c r="I136" s="46">
        <f>+Table14[[#This Row],[Kiekis]]*(Table14[[#This Row],[Medžiagos ir gaminiai, EUR be PVM]]+Table14[[#This Row],[Mašinų ir mechanizmų darbas, EUR be PVM]]+Table14[[#This Row],[Darbo užmokestis ir pridėtinės išlaidos, EUR be PVM]])</f>
        <v>0</v>
      </c>
    </row>
    <row r="137" spans="2:9" ht="15" outlineLevel="1" x14ac:dyDescent="0.25">
      <c r="B137" s="32">
        <v>190040</v>
      </c>
      <c r="C137" s="30" t="s">
        <v>70</v>
      </c>
      <c r="D137" s="66" t="s">
        <v>36</v>
      </c>
      <c r="E137" s="67"/>
      <c r="F137" s="84"/>
      <c r="G137" s="84"/>
      <c r="H137" s="85"/>
      <c r="I137" s="46">
        <f>+Table14[[#This Row],[Kiekis]]*(Table14[[#This Row],[Medžiagos ir gaminiai, EUR be PVM]]+Table14[[#This Row],[Mašinų ir mechanizmų darbas, EUR be PVM]]+Table14[[#This Row],[Darbo užmokestis ir pridėtinės išlaidos, EUR be PVM]])</f>
        <v>0</v>
      </c>
    </row>
    <row r="138" spans="2:9" ht="15" customHeight="1" outlineLevel="1" x14ac:dyDescent="0.25">
      <c r="B138" s="27">
        <v>190050</v>
      </c>
      <c r="C138" s="28" t="s">
        <v>28</v>
      </c>
      <c r="D138" s="69"/>
      <c r="E138" s="83"/>
      <c r="F138" s="47">
        <f>SUM(F139:F140)</f>
        <v>0</v>
      </c>
      <c r="G138" s="47">
        <f>SUM(G139:G140)</f>
        <v>0</v>
      </c>
      <c r="H138" s="47">
        <f>SUM(H139:H140)</f>
        <v>0</v>
      </c>
      <c r="I138" s="29">
        <f>SUM(F138:H138)</f>
        <v>0</v>
      </c>
    </row>
    <row r="139" spans="2:9" ht="15" outlineLevel="1" x14ac:dyDescent="0.25">
      <c r="B139" s="32">
        <v>190050</v>
      </c>
      <c r="C139" s="30" t="s">
        <v>61</v>
      </c>
      <c r="D139" s="66" t="s">
        <v>36</v>
      </c>
      <c r="E139" s="67"/>
      <c r="F139" s="84"/>
      <c r="G139" s="84"/>
      <c r="H139" s="85"/>
      <c r="I139" s="46">
        <f>+Table14[[#This Row],[Kiekis]]*(Table14[[#This Row],[Medžiagos ir gaminiai, EUR be PVM]]+Table14[[#This Row],[Mašinų ir mechanizmų darbas, EUR be PVM]]+Table14[[#This Row],[Darbo užmokestis ir pridėtinės išlaidos, EUR be PVM]])</f>
        <v>0</v>
      </c>
    </row>
    <row r="140" spans="2:9" ht="15" outlineLevel="1" x14ac:dyDescent="0.25">
      <c r="B140" s="32">
        <v>190050</v>
      </c>
      <c r="C140" s="30" t="s">
        <v>62</v>
      </c>
      <c r="D140" s="66" t="s">
        <v>36</v>
      </c>
      <c r="E140" s="67"/>
      <c r="F140" s="84"/>
      <c r="G140" s="84"/>
      <c r="H140" s="85"/>
      <c r="I140" s="46">
        <f>+Table14[[#This Row],[Kiekis]]*(Table14[[#This Row],[Medžiagos ir gaminiai, EUR be PVM]]+Table14[[#This Row],[Mašinų ir mechanizmų darbas, EUR be PVM]]+Table14[[#This Row],[Darbo užmokestis ir pridėtinės išlaidos, EUR be PVM]])</f>
        <v>0</v>
      </c>
    </row>
    <row r="141" spans="2:9" ht="15" customHeight="1" outlineLevel="1" x14ac:dyDescent="0.25">
      <c r="B141" s="27">
        <v>190060</v>
      </c>
      <c r="C141" s="28" t="s">
        <v>29</v>
      </c>
      <c r="D141" s="69"/>
      <c r="E141" s="83"/>
      <c r="F141" s="47">
        <f>SUM(F142)</f>
        <v>0</v>
      </c>
      <c r="G141" s="47">
        <f>SUM(G142)</f>
        <v>0</v>
      </c>
      <c r="H141" s="47">
        <f>SUM(H142)</f>
        <v>0</v>
      </c>
      <c r="I141" s="29">
        <f>SUM(F141:H141)</f>
        <v>0</v>
      </c>
    </row>
    <row r="142" spans="2:9" ht="15" outlineLevel="1" x14ac:dyDescent="0.25">
      <c r="B142" s="32">
        <v>190060</v>
      </c>
      <c r="C142" s="30" t="s">
        <v>29</v>
      </c>
      <c r="D142" s="66" t="s">
        <v>36</v>
      </c>
      <c r="E142" s="67"/>
      <c r="F142" s="84"/>
      <c r="G142" s="84"/>
      <c r="H142" s="85"/>
      <c r="I142" s="46">
        <f>+Table14[[#This Row],[Kiekis]]*(Table14[[#This Row],[Medžiagos ir gaminiai, EUR be PVM]]+Table14[[#This Row],[Mašinų ir mechanizmų darbas, EUR be PVM]]+Table14[[#This Row],[Darbo užmokestis ir pridėtinės išlaidos, EUR be PVM]])</f>
        <v>0</v>
      </c>
    </row>
    <row r="143" spans="2:9" ht="15" customHeight="1" outlineLevel="1" x14ac:dyDescent="0.25">
      <c r="B143" s="27">
        <v>190070</v>
      </c>
      <c r="C143" s="28" t="s">
        <v>30</v>
      </c>
      <c r="D143" s="69"/>
      <c r="E143" s="83"/>
      <c r="F143" s="47">
        <f>SUM(F144:F149)</f>
        <v>0</v>
      </c>
      <c r="G143" s="47">
        <f>SUM(G144:G149)</f>
        <v>0</v>
      </c>
      <c r="H143" s="47">
        <f>SUM(H144:H149)</f>
        <v>0</v>
      </c>
      <c r="I143" s="29">
        <f>SUM(F143:H143)</f>
        <v>0</v>
      </c>
    </row>
    <row r="144" spans="2:9" ht="16.5" customHeight="1" outlineLevel="1" x14ac:dyDescent="0.25">
      <c r="B144" s="36">
        <v>190070</v>
      </c>
      <c r="C144" s="76" t="s">
        <v>71</v>
      </c>
      <c r="D144" s="66" t="s">
        <v>40</v>
      </c>
      <c r="E144" s="72"/>
      <c r="F144" s="84"/>
      <c r="G144" s="84"/>
      <c r="H144" s="88"/>
      <c r="I144" s="49">
        <f>+Table14[[#This Row],[Kiekis]]*(Table14[[#This Row],[Medžiagos ir gaminiai, EUR be PVM]]+Table14[[#This Row],[Mašinų ir mechanizmų darbas, EUR be PVM]]+Table14[[#This Row],[Darbo užmokestis ir pridėtinės išlaidos, EUR be PVM]])</f>
        <v>0</v>
      </c>
    </row>
    <row r="145" spans="2:9" ht="16.5" customHeight="1" outlineLevel="1" x14ac:dyDescent="0.25">
      <c r="B145" s="36">
        <v>190070</v>
      </c>
      <c r="C145" s="42" t="s">
        <v>72</v>
      </c>
      <c r="D145" s="66" t="s">
        <v>40</v>
      </c>
      <c r="E145" s="72"/>
      <c r="F145" s="84"/>
      <c r="G145" s="84"/>
      <c r="H145" s="88"/>
      <c r="I145" s="49">
        <f>+Table14[[#This Row],[Kiekis]]*(Table14[[#This Row],[Medžiagos ir gaminiai, EUR be PVM]]+Table14[[#This Row],[Mašinų ir mechanizmų darbas, EUR be PVM]]+Table14[[#This Row],[Darbo užmokestis ir pridėtinės išlaidos, EUR be PVM]])</f>
        <v>0</v>
      </c>
    </row>
    <row r="146" spans="2:9" ht="16.5" customHeight="1" outlineLevel="1" x14ac:dyDescent="0.25">
      <c r="B146" s="36">
        <v>190070</v>
      </c>
      <c r="C146" s="42" t="s">
        <v>73</v>
      </c>
      <c r="D146" s="66" t="s">
        <v>40</v>
      </c>
      <c r="E146" s="72"/>
      <c r="F146" s="84"/>
      <c r="G146" s="84"/>
      <c r="H146" s="88"/>
      <c r="I146" s="49">
        <f>+Table14[[#This Row],[Kiekis]]*(Table14[[#This Row],[Medžiagos ir gaminiai, EUR be PVM]]+Table14[[#This Row],[Mašinų ir mechanizmų darbas, EUR be PVM]]+Table14[[#This Row],[Darbo užmokestis ir pridėtinės išlaidos, EUR be PVM]])</f>
        <v>0</v>
      </c>
    </row>
    <row r="147" spans="2:9" ht="16.5" customHeight="1" outlineLevel="1" x14ac:dyDescent="0.25">
      <c r="B147" s="36">
        <v>190070</v>
      </c>
      <c r="C147" s="42" t="s">
        <v>74</v>
      </c>
      <c r="D147" s="66" t="s">
        <v>40</v>
      </c>
      <c r="E147" s="72"/>
      <c r="F147" s="84"/>
      <c r="G147" s="84"/>
      <c r="H147" s="88"/>
      <c r="I147" s="49">
        <f>+Table14[[#This Row],[Kiekis]]*(Table14[[#This Row],[Medžiagos ir gaminiai, EUR be PVM]]+Table14[[#This Row],[Mašinų ir mechanizmų darbas, EUR be PVM]]+Table14[[#This Row],[Darbo užmokestis ir pridėtinės išlaidos, EUR be PVM]])</f>
        <v>0</v>
      </c>
    </row>
    <row r="148" spans="2:9" ht="16.5" customHeight="1" outlineLevel="1" x14ac:dyDescent="0.25">
      <c r="B148" s="36">
        <v>190070</v>
      </c>
      <c r="C148" s="42" t="s">
        <v>75</v>
      </c>
      <c r="D148" s="66" t="s">
        <v>40</v>
      </c>
      <c r="E148" s="72"/>
      <c r="F148" s="84"/>
      <c r="G148" s="84"/>
      <c r="H148" s="88"/>
      <c r="I148" s="49">
        <f>+Table14[[#This Row],[Kiekis]]*(Table14[[#This Row],[Medžiagos ir gaminiai, EUR be PVM]]+Table14[[#This Row],[Mašinų ir mechanizmų darbas, EUR be PVM]]+Table14[[#This Row],[Darbo užmokestis ir pridėtinės išlaidos, EUR be PVM]])</f>
        <v>0</v>
      </c>
    </row>
    <row r="149" spans="2:9" ht="16.5" customHeight="1" outlineLevel="1" thickBot="1" x14ac:dyDescent="0.3">
      <c r="B149" s="36">
        <v>190070</v>
      </c>
      <c r="C149" s="42" t="s">
        <v>76</v>
      </c>
      <c r="D149" s="66" t="s">
        <v>40</v>
      </c>
      <c r="E149" s="72"/>
      <c r="F149" s="84"/>
      <c r="G149" s="84"/>
      <c r="H149" s="88"/>
      <c r="I149" s="49">
        <f>+Table14[[#This Row],[Kiekis]]*(Table14[[#This Row],[Medžiagos ir gaminiai, EUR be PVM]]+Table14[[#This Row],[Mašinų ir mechanizmų darbas, EUR be PVM]]+Table14[[#This Row],[Darbo užmokestis ir pridėtinės išlaidos, EUR be PVM]])</f>
        <v>0</v>
      </c>
    </row>
    <row r="150" spans="2:9" thickTop="1" thickBot="1" x14ac:dyDescent="0.3">
      <c r="B150" s="43"/>
      <c r="C150" s="43" t="s">
        <v>137</v>
      </c>
      <c r="D150" s="61"/>
      <c r="E150" s="73"/>
      <c r="F150" s="54">
        <f>F132+F129+F123+F95+F31+F20+F18+F16+F11</f>
        <v>0</v>
      </c>
      <c r="G150" s="54">
        <f>G132+G129+G123+G95+G31+G20+G18+G16+G11</f>
        <v>0</v>
      </c>
      <c r="H150" s="54">
        <f>H132+H129+H123+H95+H31+H20+H18+H16+H11</f>
        <v>0</v>
      </c>
      <c r="I150" s="55">
        <f>Table14[[#This Row],[Medžiagos ir gaminiai, EUR be PVM]]+Table14[[#This Row],[Mašinų ir mechanizmų darbas, EUR be PVM]]+Table14[[#This Row],[Darbo užmokestis ir pridėtinės išlaidos, EUR be PVM]]</f>
        <v>0</v>
      </c>
    </row>
    <row r="151" spans="2:9" thickTop="1" thickBot="1" x14ac:dyDescent="0.3">
      <c r="B151" s="9"/>
      <c r="C151" s="9" t="s">
        <v>138</v>
      </c>
      <c r="D151" s="62"/>
      <c r="E151" s="74"/>
      <c r="F151" s="56">
        <f>+F150*0.21</f>
        <v>0</v>
      </c>
      <c r="G151" s="56">
        <f>+G150*0.21</f>
        <v>0</v>
      </c>
      <c r="H151" s="56">
        <f>+H150*0.21</f>
        <v>0</v>
      </c>
      <c r="I151" s="55">
        <f>+I150*0.21</f>
        <v>0</v>
      </c>
    </row>
    <row r="152" spans="2:9" thickTop="1" thickBot="1" x14ac:dyDescent="0.3">
      <c r="B152" s="9"/>
      <c r="C152" s="9" t="s">
        <v>139</v>
      </c>
      <c r="D152" s="63"/>
      <c r="E152" s="75"/>
      <c r="F152" s="57">
        <f t="shared" ref="F152:I152" si="2">+F150+F151</f>
        <v>0</v>
      </c>
      <c r="G152" s="57">
        <f t="shared" si="2"/>
        <v>0</v>
      </c>
      <c r="H152" s="57">
        <f t="shared" si="2"/>
        <v>0</v>
      </c>
      <c r="I152" s="58">
        <f t="shared" si="2"/>
        <v>0</v>
      </c>
    </row>
    <row r="153" spans="2:9" ht="17.25" thickTop="1" x14ac:dyDescent="0.3"/>
    <row r="154" spans="2:9" customFormat="1" ht="75" customHeight="1" x14ac:dyDescent="0.25">
      <c r="B154" s="94" t="s">
        <v>148</v>
      </c>
      <c r="C154" s="95"/>
      <c r="D154" s="95"/>
      <c r="E154" s="95"/>
      <c r="F154" s="95"/>
      <c r="G154" s="95"/>
      <c r="H154" s="95"/>
      <c r="I154" s="95"/>
    </row>
    <row r="155" spans="2:9" ht="45" customHeight="1" x14ac:dyDescent="0.3">
      <c r="E155" s="59"/>
    </row>
    <row r="156" spans="2:9" customFormat="1" ht="90" customHeight="1" x14ac:dyDescent="0.25">
      <c r="B156" s="94" t="s">
        <v>149</v>
      </c>
      <c r="C156" s="95"/>
      <c r="D156" s="95"/>
      <c r="E156" s="95"/>
      <c r="F156" s="95"/>
      <c r="G156" s="95"/>
      <c r="H156" s="95"/>
      <c r="I156" s="95"/>
    </row>
    <row r="157" spans="2:9" x14ac:dyDescent="0.3">
      <c r="F157" s="89"/>
      <c r="G157" s="89"/>
      <c r="H157" s="89"/>
      <c r="I157" s="89"/>
    </row>
  </sheetData>
  <sheetProtection algorithmName="SHA-512" hashValue="aXcM9uFVkZSnMvIoaRhTzEM38gbzIN+2NeTLeyIp04ouIbmi3BY2i4ZLGvYqldnjRZlEIuvCDORAnwKDmU9FBQ==" saltValue="a3UrPgjX3I485Mtpgy6lLg==" spinCount="100000" sheet="1" formatCells="0" formatColumns="0" formatRows="0" insertColumns="0" insertRows="0" insertHyperlinks="0" deleteColumns="0" deleteRows="0" sort="0" autoFilter="0" pivotTables="0"/>
  <mergeCells count="8">
    <mergeCell ref="F157:I157"/>
    <mergeCell ref="B2:I2"/>
    <mergeCell ref="B3:I3"/>
    <mergeCell ref="B5:I5"/>
    <mergeCell ref="B6:I6"/>
    <mergeCell ref="B7:I7"/>
    <mergeCell ref="B154:I154"/>
    <mergeCell ref="B156:I156"/>
  </mergeCells>
  <phoneticPr fontId="14" type="noConversion"/>
  <pageMargins left="0.70866141732283472" right="0.70866141732283472" top="0.74803149606299213" bottom="0.74803149606299213" header="0.31496062992125984" footer="0.31496062992125984"/>
  <pageSetup scale="50" fitToWidth="24" orientation="portrait" r:id="rId1"/>
  <tableParts count="1">
    <tablePart r:id="rId2"/>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D9584ECF-E82F-4FC7-A75A-3557EEA97EE8}">
          <x14:formula1>
            <xm:f>Pagalbinis!$A$3:$A$9</xm:f>
          </x14:formula1>
          <xm:sqref>D119:D120 D54:D81 D97:D113 D12:D15 D142 D144:D149 D139:D140 D125:D126 D130:D131 D117 D115 D33:D52 D30 D27:D28 D22:D23 D25 D92:D94 D83:D90 D128 D19 D122 D134:D137 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5" x14ac:dyDescent="0.25"/>
  <cols>
    <col min="1" max="1" width="11" customWidth="1"/>
  </cols>
  <sheetData>
    <row r="2" spans="1:1" x14ac:dyDescent="0.25">
      <c r="A2" t="s">
        <v>80</v>
      </c>
    </row>
    <row r="3" spans="1:1" x14ac:dyDescent="0.25">
      <c r="A3" s="1" t="s">
        <v>36</v>
      </c>
    </row>
    <row r="4" spans="1:1" x14ac:dyDescent="0.25">
      <c r="A4" s="1" t="s">
        <v>144</v>
      </c>
    </row>
    <row r="5" spans="1:1" x14ac:dyDescent="0.25">
      <c r="A5" s="1" t="s">
        <v>40</v>
      </c>
    </row>
    <row r="6" spans="1:1" x14ac:dyDescent="0.25">
      <c r="A6" s="1" t="s">
        <v>81</v>
      </c>
    </row>
    <row r="7" spans="1:1" x14ac:dyDescent="0.25">
      <c r="A7" s="1" t="s">
        <v>82</v>
      </c>
    </row>
    <row r="8" spans="1:1" x14ac:dyDescent="0.25">
      <c r="A8" s="1" t="s">
        <v>55</v>
      </c>
    </row>
    <row r="9" spans="1:1" x14ac:dyDescent="0.25">
      <c r="A9" s="1" t="s">
        <v>42</v>
      </c>
    </row>
    <row r="10" spans="1:1" x14ac:dyDescent="0.25">
      <c r="A10" s="1" t="s">
        <v>83</v>
      </c>
    </row>
    <row r="11" spans="1:1" x14ac:dyDescent="0.25">
      <c r="A11" s="1" t="s">
        <v>84</v>
      </c>
    </row>
    <row r="12" spans="1:1" x14ac:dyDescent="0.25">
      <c r="A12" s="1"/>
    </row>
    <row r="13" spans="1:1" x14ac:dyDescent="0.25">
      <c r="A13" s="1"/>
    </row>
    <row r="14" spans="1:1" x14ac:dyDescent="0.25">
      <c r="A14" s="1"/>
    </row>
    <row r="15" spans="1:1" x14ac:dyDescent="0.25">
      <c r="A15" s="1"/>
    </row>
    <row r="16" spans="1:1" x14ac:dyDescent="0.25">
      <c r="A16" s="1"/>
    </row>
    <row r="17" spans="1:1" x14ac:dyDescent="0.25">
      <c r="A17" s="1"/>
    </row>
    <row r="18" spans="1:1" x14ac:dyDescent="0.25">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3EAF5F12-41D3-4153-B67D-4CB2B98D01AE}">
  <ds:schemaRefs>
    <ds:schemaRef ds:uri="http://schemas.microsoft.com/DataMashup"/>
  </ds:schemaRefs>
</ds:datastoreItem>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110 kV Žiniaraštis_Projektuot.</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Dovilė Lazauskaitė</cp:lastModifiedBy>
  <cp:revision/>
  <dcterms:created xsi:type="dcterms:W3CDTF">2017-01-02T13:37:49Z</dcterms:created>
  <dcterms:modified xsi:type="dcterms:W3CDTF">2025-05-27T06:43:15Z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